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iai3619\AppData\Roaming\Office Connector\Documents\0444580a2fbf584ffab1cdf15b32b13d\"/>
    </mc:Choice>
  </mc:AlternateContent>
  <bookViews>
    <workbookView xWindow="0" yWindow="0" windowWidth="23040" windowHeight="8820" tabRatio="757"/>
  </bookViews>
  <sheets>
    <sheet name="Inhaltsverzeichnis" sheetId="4" r:id="rId1"/>
    <sheet name="1 Erfassung Ausbildungsleistung" sheetId="10" r:id="rId2"/>
    <sheet name="2 Externe Praktika plus" sheetId="11" r:id="rId3"/>
    <sheet name="3 Externe Praktika minus" sheetId="7" r:id="rId4"/>
    <sheet name="4 Berechnungsgrundlagen" sheetId="9"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0" l="1"/>
  <c r="O17" i="10"/>
  <c r="R17" i="10" s="1"/>
  <c r="L32" i="10" l="1"/>
  <c r="L31" i="10"/>
  <c r="R31" i="10" s="1"/>
  <c r="O32" i="10"/>
  <c r="O31" i="10"/>
  <c r="R41" i="10"/>
  <c r="R40" i="10"/>
  <c r="R39" i="10"/>
  <c r="R32" i="10" l="1"/>
  <c r="M20" i="11"/>
  <c r="P42" i="10" l="1"/>
  <c r="E33" i="9"/>
  <c r="E32" i="9"/>
  <c r="F32" i="9"/>
  <c r="D32" i="9"/>
  <c r="C32" i="9"/>
  <c r="D31" i="9"/>
  <c r="E31" i="9"/>
  <c r="C31" i="9"/>
  <c r="D30" i="9"/>
  <c r="C30" i="9"/>
  <c r="E29" i="9"/>
  <c r="D29" i="9"/>
  <c r="C29" i="9"/>
  <c r="O19" i="10" l="1"/>
  <c r="R37" i="10" l="1"/>
  <c r="R36" i="10"/>
  <c r="M20" i="7"/>
  <c r="Q42" i="10" s="1"/>
  <c r="O26" i="10" l="1"/>
  <c r="O27" i="10"/>
  <c r="O28" i="10"/>
  <c r="O29" i="10"/>
  <c r="O25" i="10"/>
  <c r="L28" i="10"/>
  <c r="L27" i="10"/>
  <c r="L19" i="10"/>
  <c r="R19" i="10" s="1"/>
  <c r="R27" i="10" l="1"/>
  <c r="R28" i="10"/>
  <c r="L29" i="10" l="1"/>
  <c r="R29" i="10" s="1"/>
  <c r="C16" i="9"/>
  <c r="C17" i="9"/>
  <c r="C15" i="9"/>
  <c r="C12" i="9"/>
  <c r="C13" i="9"/>
  <c r="C11" i="9"/>
  <c r="C9" i="9"/>
  <c r="L25" i="10" l="1"/>
  <c r="R25" i="10" s="1"/>
  <c r="L26" i="10"/>
  <c r="R26" i="10" s="1"/>
  <c r="K21" i="9"/>
  <c r="O20" i="10" s="1"/>
  <c r="D11" i="9"/>
  <c r="I11" i="9" s="1"/>
  <c r="J11" i="9" s="1"/>
  <c r="K11" i="9" s="1"/>
  <c r="O10" i="10" s="1"/>
  <c r="D12" i="9"/>
  <c r="I12" i="9" s="1"/>
  <c r="J12" i="9" s="1"/>
  <c r="K12" i="9" s="1"/>
  <c r="O11" i="10" s="1"/>
  <c r="D13" i="9"/>
  <c r="I13" i="9" s="1"/>
  <c r="J13" i="9" s="1"/>
  <c r="K13" i="9" s="1"/>
  <c r="O12" i="10" s="1"/>
  <c r="D15" i="9"/>
  <c r="I15" i="9" s="1"/>
  <c r="J15" i="9" s="1"/>
  <c r="K15" i="9" s="1"/>
  <c r="O14" i="10" s="1"/>
  <c r="D16" i="9"/>
  <c r="I16" i="9" s="1"/>
  <c r="J16" i="9" s="1"/>
  <c r="K16" i="9" s="1"/>
  <c r="O15" i="10" s="1"/>
  <c r="D17" i="9"/>
  <c r="I17" i="9" s="1"/>
  <c r="J17" i="9" s="1"/>
  <c r="K17" i="9" s="1"/>
  <c r="O16" i="10" s="1"/>
  <c r="D9" i="9"/>
  <c r="I9" i="9" s="1"/>
  <c r="J9" i="9" s="1"/>
  <c r="K9" i="9" s="1"/>
  <c r="O8" i="10" l="1"/>
  <c r="L8" i="10"/>
  <c r="L14" i="10"/>
  <c r="L12" i="10"/>
  <c r="L10" i="10"/>
  <c r="R10" i="10" s="1"/>
  <c r="L20" i="10"/>
  <c r="R20" i="10" s="1"/>
  <c r="L16" i="10"/>
  <c r="R16" i="10" s="1"/>
  <c r="L11" i="10"/>
  <c r="L15" i="10"/>
  <c r="R15" i="10" s="1"/>
  <c r="R11" i="10" l="1"/>
  <c r="R14" i="10"/>
  <c r="R8" i="10"/>
  <c r="R42" i="10" s="1"/>
  <c r="R12" i="10"/>
</calcChain>
</file>

<file path=xl/sharedStrings.xml><?xml version="1.0" encoding="utf-8"?>
<sst xmlns="http://schemas.openxmlformats.org/spreadsheetml/2006/main" count="253" uniqueCount="161">
  <si>
    <t>Erfassungszeitraum:</t>
  </si>
  <si>
    <t>Datum der Einreichung:</t>
  </si>
  <si>
    <t>Pflegepersonal</t>
  </si>
  <si>
    <t>Berufsbezeichnung</t>
  </si>
  <si>
    <t>Assistent/in Gesundheit und Soziales EBA</t>
  </si>
  <si>
    <t>Fachfrau/Fachmann Betreuung EFZ</t>
  </si>
  <si>
    <t>Fachfrau/Fachmann Gesundheit EFZ</t>
  </si>
  <si>
    <t>Sekundarstufe II</t>
  </si>
  <si>
    <t>3 Jahre</t>
  </si>
  <si>
    <t>2 Jahre</t>
  </si>
  <si>
    <t xml:space="preserve">          - reguläre Ausbildung mit Berufsmaturität</t>
  </si>
  <si>
    <t xml:space="preserve">          - reguläre Ausbildung</t>
  </si>
  <si>
    <t xml:space="preserve">          - verkürzte Ausbildung</t>
  </si>
  <si>
    <t>Gesamttotal der effektiv erbrachten Ausbildungs-wochen</t>
  </si>
  <si>
    <t>Total</t>
  </si>
  <si>
    <t>Tertiärstufe</t>
  </si>
  <si>
    <t>Dipl. Pflegefachfrau/-mann HF</t>
  </si>
  <si>
    <t xml:space="preserve">          - Teilzeit-Bildungsgang 80 % für FaGe</t>
  </si>
  <si>
    <t xml:space="preserve">          - Teilzeit-Bildungsgang 80 % für Quereinsteigende</t>
  </si>
  <si>
    <t>4 Jahre</t>
  </si>
  <si>
    <t>Bachelor of Science in Pflege FH</t>
  </si>
  <si>
    <t xml:space="preserve">          - Vollzeit-Studium (VZ)</t>
  </si>
  <si>
    <t xml:space="preserve">          - Berufsbegleitendes Studium 50 % (BB)</t>
  </si>
  <si>
    <t>Verweis</t>
  </si>
  <si>
    <t>Zelle(n)</t>
  </si>
  <si>
    <t>Bemerkung</t>
  </si>
  <si>
    <t>*1)</t>
  </si>
  <si>
    <t>*2)</t>
  </si>
  <si>
    <t>*3)</t>
  </si>
  <si>
    <t>*4)</t>
  </si>
  <si>
    <t>Tabellenblatt</t>
  </si>
  <si>
    <t>Thema</t>
  </si>
  <si>
    <t>Erläuterungen</t>
  </si>
  <si>
    <t>Anzahl Schultage pro Woche</t>
  </si>
  <si>
    <t>1. Lehrjahr</t>
  </si>
  <si>
    <t>2. Lehrjahr</t>
  </si>
  <si>
    <t>3. Lehrjahr</t>
  </si>
  <si>
    <t>Anzahl Tage über-betriebliche Kurse (üK)</t>
  </si>
  <si>
    <t>in Tagen</t>
  </si>
  <si>
    <t>in Wochen je Jahr</t>
  </si>
  <si>
    <t>Anzahl Schul-wochen je Jahr</t>
  </si>
  <si>
    <t>Gesamt-dauer
Ausbildung in Jahren</t>
  </si>
  <si>
    <t>Schullehrplan BZGS FaGe 3-jährige Ausbildung</t>
  </si>
  <si>
    <t>Schullehrplan BZGS FaGe 2-jährige Ausbildung</t>
  </si>
  <si>
    <t>Lektionentafel BZGS</t>
  </si>
  <si>
    <t>Datenquellen</t>
  </si>
  <si>
    <t>Savoirsocial – Leistungsziele üK</t>
  </si>
  <si>
    <t>SBFI – Ausrichtungen und Lektionen-Tabelle</t>
  </si>
  <si>
    <t>SBFI – Bildungsverordnung AGS EBA</t>
  </si>
  <si>
    <t>SBFI – Bildungsverordnung FaBe EFZ,</t>
  </si>
  <si>
    <t>Fachmittelschule (FMS) Gesundheit</t>
  </si>
  <si>
    <t xml:space="preserve">          - ohne Fachmaturität</t>
  </si>
  <si>
    <t xml:space="preserve">          - mit Fachmaturität (Praxisjahr)</t>
  </si>
  <si>
    <t>Broschüre "Fachmittelschulen des Kantons St.Gallens"</t>
  </si>
  <si>
    <t>4. Jahr</t>
  </si>
  <si>
    <t>3. Jahr</t>
  </si>
  <si>
    <t>2. Jahr</t>
  </si>
  <si>
    <t>1. Jahr</t>
  </si>
  <si>
    <t>Gesamt-dauer Ausbildung in Wochen</t>
  </si>
  <si>
    <t>Gesamtdauer theoretische Bildung</t>
  </si>
  <si>
    <t>Gesamtdauer praktische Bildung in Wochen je Jahr</t>
  </si>
  <si>
    <t>Ausbildungswochen der abgebrochenen Ausbildungsverträge</t>
  </si>
  <si>
    <t>Anzahl praktische Ausbildungswochen je Jahr (abzüglich Ferien)</t>
  </si>
  <si>
    <t>HF Pflege Ausbildungsstruktur BZGS SG</t>
  </si>
  <si>
    <t xml:space="preserve">          - Bildungsgang für Personen mit Abschluss DN I</t>
  </si>
  <si>
    <t>Sämtliche Angaben in den Tabellen gelten pro Auszubildende/r</t>
  </si>
  <si>
    <t>Zwischentotal Ausbildungs-leistung der abge-brochenen Ausbildungs-verträge</t>
  </si>
  <si>
    <t>Gesamtdauer der  Ausbildung</t>
  </si>
  <si>
    <t>Anzahl geleistete Ausbildungs-wochen</t>
  </si>
  <si>
    <t>1.5 Jahre</t>
  </si>
  <si>
    <t>Bemerkungen</t>
  </si>
  <si>
    <t>Anzahl Ausbildungs-wochen</t>
  </si>
  <si>
    <t>Ostschweizer Kinderspital (OKS)</t>
  </si>
  <si>
    <t>Klinik Stephanshorn</t>
  </si>
  <si>
    <t>Geburtshaus St.Gallen GmbH</t>
  </si>
  <si>
    <t>Psychiatrieverbund Nord</t>
  </si>
  <si>
    <t>Psychiatrieverbund Süd</t>
  </si>
  <si>
    <t>Kliniken Valens</t>
  </si>
  <si>
    <r>
      <t xml:space="preserve">Anzahl ab-gebrochene Ausbildungs-verträge 01.01.-30.06. </t>
    </r>
    <r>
      <rPr>
        <vertAlign val="superscript"/>
        <sz val="10"/>
        <color theme="1"/>
        <rFont val="Arial"/>
        <family val="2"/>
      </rPr>
      <t>*2)</t>
    </r>
  </si>
  <si>
    <r>
      <t xml:space="preserve">Anzahl ab-gebrochene Ausbildungs-verträge 01.07.-31.12. </t>
    </r>
    <r>
      <rPr>
        <vertAlign val="superscript"/>
        <sz val="10"/>
        <color theme="1"/>
        <rFont val="Arial"/>
        <family val="2"/>
      </rPr>
      <t>*2)</t>
    </r>
  </si>
  <si>
    <r>
      <t xml:space="preserve">Anzahl absolvierte praktische Ausbildungs-wochen </t>
    </r>
    <r>
      <rPr>
        <vertAlign val="superscript"/>
        <sz val="10"/>
        <color theme="1"/>
        <rFont val="Arial"/>
        <family val="2"/>
      </rPr>
      <t>*3)</t>
    </r>
  </si>
  <si>
    <t>Anzahl ab-gebrochene Ausbildungs-verträge</t>
  </si>
  <si>
    <t>M7, N7</t>
  </si>
  <si>
    <t>Anzahl abgebrochene Ausbildungsverträge</t>
  </si>
  <si>
    <t>Anzahl absolvierte praktische Ausbildungswochen</t>
  </si>
  <si>
    <t>Total Ausbildungsleistung Pflegepersonal
(Ist-Situation) in Wochen</t>
  </si>
  <si>
    <t>Berit Klinik AG</t>
  </si>
  <si>
    <t>Geriatrische Klinik</t>
  </si>
  <si>
    <t>Kinder- und Jugendpsychiatrisches Zentrum Sonnenhof (KJPZ)</t>
  </si>
  <si>
    <t>Klinik Oberwaid AG</t>
  </si>
  <si>
    <t>Rosenklinik</t>
  </si>
  <si>
    <t>SR 1 – Kantonsspital St.Gallen</t>
  </si>
  <si>
    <t>SR 2 – Spitalregion Rheintal Werdenberg Sarganserland</t>
  </si>
  <si>
    <t>SR 3 – Spital Linth</t>
  </si>
  <si>
    <t>SR 4 – Spitalregion Fürstenland Toggenburg</t>
  </si>
  <si>
    <t>Thurklinik</t>
  </si>
  <si>
    <t>Ausbildungsjahr bei Prakikumsstart</t>
  </si>
  <si>
    <t>Automatische Multiplikation der Anzahl Ausbildungsverträge am 31.12. und den anrechenbaren Ausbildungswochen pro Jahr</t>
  </si>
  <si>
    <t>Fachfrau/Fachmann Betreuung EFZ regulär</t>
  </si>
  <si>
    <t>Fachfrau/Fachmann Betreuung EFZ regulär mit Berufsmaturität</t>
  </si>
  <si>
    <t>Fachfrau/Fachmann Betreuung EFZ verkürzt</t>
  </si>
  <si>
    <t>Fachfrau/Fachmann Gesundheit EFZ regulär</t>
  </si>
  <si>
    <t>Fachfrau/Fachmann Gesundheit EFZ regulär mit Berufsmaturität</t>
  </si>
  <si>
    <t>Fachfrau/Fachmann Gesundheit EFZ verkürzt</t>
  </si>
  <si>
    <t>Dipl. Pflegefachfrau/-mann HF regulär</t>
  </si>
  <si>
    <t>Dipl. Pflegefachfrau/-mann HF verkürzt</t>
  </si>
  <si>
    <t>Dipl. Pflegefachfrau/-mann HF Teilzeit für FaGe</t>
  </si>
  <si>
    <t>Dipl. Pflegefachfrau/-mann HF Teilzeit für Quereinsteigende</t>
  </si>
  <si>
    <t>Dipl. Pflegefachfrau/-mann HF für DN I</t>
  </si>
  <si>
    <t>Bachelor of Science in Pflege FH (Vollzeit-Studium)</t>
  </si>
  <si>
    <t>Bachelor of Science in Pflege FH (Berufbegleitendes Studium 50%)</t>
  </si>
  <si>
    <t>Name der Institution bzw. Organisation, bei welcher der/die Auszubildende/r unter Vertrag steht</t>
  </si>
  <si>
    <t>Name der Institution bzw. Organisation, welche die Ausbildungsleistung effektiv erbracht hat</t>
  </si>
  <si>
    <r>
      <t xml:space="preserve">Total Ausbildungsleistung Pflegepersonal (Ist-Situation) in Wochen </t>
    </r>
    <r>
      <rPr>
        <vertAlign val="superscript"/>
        <sz val="10"/>
        <color theme="1"/>
        <rFont val="Arial"/>
        <family val="2"/>
      </rPr>
      <t>*4)</t>
    </r>
  </si>
  <si>
    <t>Bachelor of Science in Sozialer Arbeit FH</t>
  </si>
  <si>
    <t xml:space="preserve">          - Vollzeit-Studium</t>
  </si>
  <si>
    <t xml:space="preserve">          - Teilzeit-Studium 70 %</t>
  </si>
  <si>
    <t>4–5 Jahre</t>
  </si>
  <si>
    <t xml:space="preserve">          - Praxisbegleitendes Teilzeitstudium 50 %</t>
  </si>
  <si>
    <t>Dipl. Sozialpädagogin/Sozialpädagoge HF</t>
  </si>
  <si>
    <t xml:space="preserve">          - reguläre Ausbildung für FaBe</t>
  </si>
  <si>
    <t>Datenplan Regel-HF für Quereinsteigende Agogis</t>
  </si>
  <si>
    <t>Datenplan Anschluss-HF für FaBe Agogis</t>
  </si>
  <si>
    <t>Dipl. Sozialpädagogin/Sozialpädagoge HF reguläre Ausbildung</t>
  </si>
  <si>
    <t>Dipl. Sozialpädagogin/Sozialpädagoge HF reguläre Ausbildung für FaBe</t>
  </si>
  <si>
    <t>Bachelor of Science in Sozialer Arbeit FH (Vollzeit-Studium)</t>
  </si>
  <si>
    <t>Bachelor of Science in Sozialer Arbeit FH (Teilzeit-Studium 70%)</t>
  </si>
  <si>
    <t>Bachelor of Science in Sozialer Arbeit FH (Teilzeit-Studium 50%)</t>
  </si>
  <si>
    <t>Inhaltsverzeichnis Anhang 1 KNUG – Erfassung der Ausbildungsleistung (Ist-Situation) – Spitex-Organisationen</t>
  </si>
  <si>
    <t>Berechnungsgrundlagen Ausbildungswochen Anhang 1 KNUG – Erfassung der Ausbildungsleistung (Ist-Situation) – Spitex-Organisationen</t>
  </si>
  <si>
    <t>Anhang 1 KNUG – Erfassung der Ausbildungsleistung (Ist-Situation) – Spitex-Organisationen</t>
  </si>
  <si>
    <t>Organisation:</t>
  </si>
  <si>
    <t>Erfassung Ausbildungsleistung</t>
  </si>
  <si>
    <t>Berechnungsgrundlagen</t>
  </si>
  <si>
    <t>Bezeichnung</t>
  </si>
  <si>
    <t xml:space="preserve">Die Anzahl der Ausbildungswochen pro Jahr wird auf der Sekundarstufe II im ersten Ausbildungshalbjahr mit dem Faktor 0.25 und im zweiten Ausbildungshalbjahr mit dem Faktor 0.75 sowie der Anzahl der abgebrochenen Ausbildungsverträge multipliziert. Durch die pauschale Abrechnung erübrigt sich der exakte Nachweis der effektiv durchgeführten Ausbildungswochen.
</t>
  </si>
  <si>
    <t>Anzahl unterzeichnete Ausbildungsverträge / Berechnung Ausbildungswochen</t>
  </si>
  <si>
    <t>Anzahl unter-zeichnete Ausbildungs-verträge am 31.12.</t>
  </si>
  <si>
    <t>Anzahl unterzeichnete Ausbildungsverträge am 31.12.</t>
  </si>
  <si>
    <t>Ausbildungswochen der unterzeichneten Ausbildungsverträge</t>
  </si>
  <si>
    <t>Externe Praktika</t>
  </si>
  <si>
    <t xml:space="preserve">Zwischentotal Ausbildungsleistung (vor Berücksichtigung Ausbildungsabbruch und externe Praktika)
</t>
  </si>
  <si>
    <t xml:space="preserve">Total geleistete Ausbildungswochen in der Kategorie Pflegepersonal inkl. Zu- und Abzüge aus den externen Praktika
</t>
  </si>
  <si>
    <t>Anzahl Wochen externe Praktika plus</t>
  </si>
  <si>
    <t>Anzahl Wochen externe Praktika minus</t>
  </si>
  <si>
    <r>
      <t xml:space="preserve">Zwischentotal Ausbildungs-leistung (vor Berück-sichtigung Ausbildungs-abbruch und externe Praktika) </t>
    </r>
    <r>
      <rPr>
        <vertAlign val="superscript"/>
        <sz val="10"/>
        <color theme="1"/>
        <rFont val="Arial"/>
        <family val="2"/>
      </rPr>
      <t>*1)</t>
    </r>
  </si>
  <si>
    <t>Total Ausbildungswochen externe Praktika minus Pflegepersonal</t>
  </si>
  <si>
    <t>Externe Praktika minus Anhang 1 KNUG – Erfassung der Ausbildungsleistung (Ist-Situation) – Spitex-Organisationen</t>
  </si>
  <si>
    <t>Externe Praktika plus Anhang 1 KNUG – Erfassung der Ausbildungsleistung (Ist-Situation) – Spitex-Organisationen</t>
  </si>
  <si>
    <t>Total Ausbildungswochen externe Praktika plus Pflegepersonal</t>
  </si>
  <si>
    <t>Externe Praktika plus</t>
  </si>
  <si>
    <t>Externe Praktika minus</t>
  </si>
  <si>
    <t xml:space="preserve">          - nach Art. 32 BBV</t>
  </si>
  <si>
    <t>1–2 Jahre</t>
  </si>
  <si>
    <t>1–2</t>
  </si>
  <si>
    <t>Pauschalangabe gemäss Abklärung OdA GS</t>
  </si>
  <si>
    <t>01.01.2023–31.12.2023</t>
  </si>
  <si>
    <t>L7, L22/23</t>
  </si>
  <si>
    <t>N22/23</t>
  </si>
  <si>
    <t>R42</t>
  </si>
  <si>
    <t xml:space="preserve">Aufgrund der unterschiedlichen Praktikumslängen innerhalb eines Ausbildungsjahrs erfolgt die Angabe bei einem Ausbildungsabbruch auf der Tertiärstufe B durch die exakte Erfassung der absolvierten Ausbildungswochen vor Ausbildungsabbruch. Die in Zelle M22/23 angegebene Anzahl abgebrochene Ausbildungsverträge dient hierbei ausschliesslich der Plausibilitätsprüfung durch das Gesundheitsdepartement sowie zu statistischen Zwecken.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</si>
</sst>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b/>
      <sz val="10"/>
      <color theme="1"/>
      <name val="Arial"/>
      <family val="2"/>
    </font>
    <font>
      <b/>
      <sz val="14"/>
      <color theme="1"/>
      <name val="Arial"/>
      <family val="2"/>
    </font>
    <font>
      <u/>
      <sz val="10"/>
      <color theme="10"/>
      <name val="Arial"/>
      <family val="2"/>
    </font>
    <font>
      <sz val="10"/>
      <name val="Arial"/>
      <family val="2"/>
    </font>
    <font>
      <b/>
      <sz val="12"/>
      <color theme="1"/>
      <name val="Arial"/>
      <family val="2"/>
    </font>
    <font>
      <sz val="10"/>
      <color theme="0"/>
      <name val="Arial"/>
      <family val="2"/>
    </font>
    <font>
      <b/>
      <sz val="10"/>
      <name val="Arial"/>
      <family val="2"/>
    </font>
    <font>
      <vertAlign val="superscript"/>
      <sz val="10"/>
      <color theme="1"/>
      <name val="Arial"/>
      <family val="2"/>
    </font>
    <font>
      <b/>
      <sz val="10"/>
      <color theme="0"/>
      <name val="Arial"/>
      <family val="2"/>
    </font>
    <font>
      <b/>
      <sz val="14"/>
      <name val="Arial"/>
      <family val="2"/>
    </font>
    <font>
      <sz val="10"/>
      <color rgb="FFFF0000"/>
      <name val="Arial"/>
      <family val="2"/>
    </font>
    <font>
      <b/>
      <sz val="10"/>
      <color rgb="FFFF0000"/>
      <name val="Arial"/>
      <family val="2"/>
    </font>
    <font>
      <sz val="10"/>
      <color theme="1"/>
      <name val="Arial"/>
      <family val="2"/>
    </font>
  </fonts>
  <fills count="9">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9" tint="0.79998168889431442"/>
        <bgColor rgb="FF92D050"/>
      </patternFill>
    </fill>
    <fill>
      <patternFill patternType="solid">
        <fgColor theme="9" tint="0.79995117038483843"/>
        <bgColor rgb="FF92D050"/>
      </patternFill>
    </fill>
    <fill>
      <patternFill patternType="lightUp">
        <fgColor theme="2" tint="-0.24994659260841701"/>
        <bgColor auto="1"/>
      </patternFill>
    </fill>
    <fill>
      <patternFill patternType="lightUp">
        <fgColor theme="2" tint="-0.24994659260841701"/>
        <bgColor indexed="65"/>
      </patternFill>
    </fill>
    <fill>
      <patternFill patternType="solid">
        <fgColor theme="9" tint="0.79998168889431442"/>
        <bgColor indexed="64"/>
      </patternFill>
    </fill>
  </fills>
  <borders count="31">
    <border>
      <left/>
      <right/>
      <top/>
      <bottom/>
      <diagonal/>
    </border>
    <border>
      <left style="medium">
        <color theme="0"/>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medium">
        <color theme="0"/>
      </right>
      <top/>
      <bottom/>
      <diagonal/>
    </border>
    <border>
      <left style="medium">
        <color theme="0"/>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right/>
      <top/>
      <bottom style="thin">
        <color theme="2" tint="-0.249977111117893"/>
      </bottom>
      <diagonal/>
    </border>
    <border>
      <left style="thin">
        <color theme="2" tint="-0.249977111117893"/>
      </left>
      <right/>
      <top/>
      <bottom style="thin">
        <color theme="2" tint="-0.249977111117893"/>
      </bottom>
      <diagonal/>
    </border>
    <border>
      <left/>
      <right/>
      <top style="thin">
        <color theme="2" tint="-0.249977111117893"/>
      </top>
      <bottom/>
      <diagonal/>
    </border>
    <border>
      <left/>
      <right/>
      <top style="medium">
        <color indexed="64"/>
      </top>
      <bottom/>
      <diagonal/>
    </border>
    <border>
      <left/>
      <right/>
      <top/>
      <bottom style="medium">
        <color indexed="64"/>
      </bottom>
      <diagonal/>
    </border>
    <border>
      <left/>
      <right style="thin">
        <color theme="0" tint="-0.34998626667073579"/>
      </right>
      <top/>
      <bottom/>
      <diagonal/>
    </border>
    <border>
      <left/>
      <right/>
      <top style="thin">
        <color theme="0" tint="-0.34998626667073579"/>
      </top>
      <bottom style="thin">
        <color theme="2" tint="-0.249977111117893"/>
      </bottom>
      <diagonal/>
    </border>
    <border>
      <left style="thin">
        <color theme="0" tint="-0.34998626667073579"/>
      </left>
      <right/>
      <top/>
      <bottom/>
      <diagonal/>
    </border>
    <border>
      <left style="thin">
        <color theme="0" tint="-0.34998626667073579"/>
      </left>
      <right/>
      <top style="thin">
        <color theme="2" tint="-0.249977111117893"/>
      </top>
      <bottom/>
      <diagonal/>
    </border>
    <border>
      <left style="thin">
        <color theme="0" tint="-0.34998626667073579"/>
      </left>
      <right/>
      <top style="thin">
        <color theme="2" tint="-0.249977111117893"/>
      </top>
      <bottom style="thin">
        <color theme="0" tint="-0.34998626667073579"/>
      </bottom>
      <diagonal/>
    </border>
    <border>
      <left/>
      <right style="thin">
        <color theme="2" tint="-0.249977111117893"/>
      </right>
      <top style="thin">
        <color theme="0" tint="-0.34998626667073579"/>
      </top>
      <bottom style="thin">
        <color theme="2" tint="-0.249977111117893"/>
      </bottom>
      <diagonal/>
    </border>
  </borders>
  <cellStyleXfs count="2">
    <xf numFmtId="0" fontId="0" fillId="0" borderId="0"/>
    <xf numFmtId="0" fontId="3" fillId="0" borderId="0" applyNumberFormat="0" applyFill="0" applyBorder="0" applyAlignment="0" applyProtection="0"/>
  </cellStyleXfs>
  <cellXfs count="232">
    <xf numFmtId="0" fontId="0" fillId="0" borderId="0" xfId="0"/>
    <xf numFmtId="0" fontId="2" fillId="0" borderId="0" xfId="0" applyFont="1"/>
    <xf numFmtId="0" fontId="0" fillId="0" borderId="0" xfId="0" applyAlignment="1">
      <alignment horizontal="left" vertical="top"/>
    </xf>
    <xf numFmtId="0" fontId="3" fillId="0" borderId="0" xfId="1"/>
    <xf numFmtId="0" fontId="5" fillId="0" borderId="0" xfId="0" applyFont="1"/>
    <xf numFmtId="0" fontId="0" fillId="0" borderId="0" xfId="0" applyAlignment="1">
      <alignment horizontal="left" vertical="top" wrapText="1"/>
    </xf>
    <xf numFmtId="0" fontId="4" fillId="0" borderId="0" xfId="1" applyFont="1" applyAlignment="1">
      <alignment horizontal="left" vertical="top" wrapText="1"/>
    </xf>
    <xf numFmtId="0" fontId="6" fillId="0" borderId="0" xfId="0" applyFont="1" applyAlignment="1">
      <alignment horizontal="left" vertical="top" wrapText="1"/>
    </xf>
    <xf numFmtId="0" fontId="2" fillId="0" borderId="0" xfId="0" applyFont="1" applyProtection="1">
      <protection locked="0"/>
    </xf>
    <xf numFmtId="0" fontId="0" fillId="8" borderId="2" xfId="0" applyFill="1" applyBorder="1" applyProtection="1">
      <protection locked="0"/>
    </xf>
    <xf numFmtId="0" fontId="0" fillId="8" borderId="17" xfId="0" applyFill="1" applyBorder="1" applyProtection="1">
      <protection locked="0"/>
    </xf>
    <xf numFmtId="0" fontId="0" fillId="0" borderId="0" xfId="0" applyFont="1" applyProtection="1">
      <protection locked="0"/>
    </xf>
    <xf numFmtId="0" fontId="0" fillId="0" borderId="0" xfId="0" applyProtection="1">
      <protection locked="0"/>
    </xf>
    <xf numFmtId="0" fontId="0" fillId="8" borderId="19" xfId="0" applyFill="1" applyBorder="1" applyProtection="1">
      <protection locked="0"/>
    </xf>
    <xf numFmtId="0" fontId="0" fillId="0" borderId="0" xfId="0" applyProtection="1"/>
    <xf numFmtId="0" fontId="0" fillId="0" borderId="0" xfId="0" applyFill="1" applyProtection="1"/>
    <xf numFmtId="3" fontId="1" fillId="0" borderId="0" xfId="0" applyNumberFormat="1" applyFont="1" applyAlignment="1" applyProtection="1">
      <alignment horizontal="left" vertical="top"/>
      <protection locked="0"/>
    </xf>
    <xf numFmtId="3" fontId="1" fillId="0" borderId="0" xfId="0" applyNumberFormat="1" applyFont="1" applyAlignment="1" applyProtection="1">
      <alignment wrapText="1"/>
    </xf>
    <xf numFmtId="3" fontId="1" fillId="7" borderId="0" xfId="0" applyNumberFormat="1" applyFont="1" applyFill="1" applyAlignment="1" applyProtection="1">
      <alignment wrapText="1"/>
    </xf>
    <xf numFmtId="3" fontId="1" fillId="0" borderId="0" xfId="0" applyNumberFormat="1" applyFont="1" applyBorder="1" applyAlignment="1" applyProtection="1">
      <alignment wrapText="1"/>
    </xf>
    <xf numFmtId="3" fontId="0" fillId="8" borderId="2" xfId="0" applyNumberFormat="1" applyFill="1" applyBorder="1" applyProtection="1">
      <protection locked="0"/>
    </xf>
    <xf numFmtId="3" fontId="0" fillId="7" borderId="0" xfId="0" applyNumberFormat="1" applyFill="1" applyBorder="1" applyProtection="1"/>
    <xf numFmtId="3" fontId="0" fillId="0" borderId="15" xfId="0" applyNumberFormat="1" applyBorder="1" applyProtection="1"/>
    <xf numFmtId="3" fontId="0" fillId="0" borderId="14" xfId="0" applyNumberFormat="1" applyBorder="1" applyProtection="1"/>
    <xf numFmtId="3" fontId="4" fillId="7" borderId="0" xfId="0" applyNumberFormat="1" applyFont="1" applyFill="1" applyBorder="1" applyAlignment="1" applyProtection="1"/>
    <xf numFmtId="3" fontId="4" fillId="6" borderId="0" xfId="0" applyNumberFormat="1" applyFont="1" applyFill="1" applyBorder="1" applyAlignment="1" applyProtection="1"/>
    <xf numFmtId="3" fontId="0" fillId="7" borderId="14" xfId="0" applyNumberFormat="1" applyFill="1" applyBorder="1" applyProtection="1"/>
    <xf numFmtId="3" fontId="0" fillId="8" borderId="17" xfId="0" applyNumberFormat="1" applyFill="1" applyBorder="1" applyProtection="1">
      <protection locked="0"/>
    </xf>
    <xf numFmtId="3" fontId="0" fillId="6" borderId="0" xfId="0" applyNumberFormat="1" applyFill="1" applyBorder="1" applyAlignment="1" applyProtection="1"/>
    <xf numFmtId="3" fontId="0" fillId="7" borderId="0" xfId="0" applyNumberFormat="1" applyFill="1" applyBorder="1" applyAlignment="1" applyProtection="1"/>
    <xf numFmtId="3" fontId="0" fillId="8" borderId="18" xfId="0" applyNumberFormat="1" applyFill="1" applyBorder="1" applyProtection="1">
      <protection locked="0"/>
    </xf>
    <xf numFmtId="3" fontId="0" fillId="8" borderId="13" xfId="0" applyNumberFormat="1" applyFill="1" applyBorder="1" applyProtection="1">
      <protection locked="0"/>
    </xf>
    <xf numFmtId="3" fontId="0" fillId="8" borderId="5" xfId="0" applyNumberFormat="1" applyFill="1" applyBorder="1" applyProtection="1">
      <protection locked="0"/>
    </xf>
    <xf numFmtId="3" fontId="0" fillId="7" borderId="0" xfId="0" applyNumberFormat="1" applyFill="1" applyProtection="1"/>
    <xf numFmtId="3" fontId="0" fillId="8" borderId="16" xfId="0" applyNumberFormat="1" applyFill="1" applyBorder="1" applyProtection="1">
      <protection locked="0"/>
    </xf>
    <xf numFmtId="3" fontId="0" fillId="0" borderId="0" xfId="0" applyNumberFormat="1" applyAlignment="1" applyProtection="1">
      <alignment horizontal="left" vertical="top"/>
      <protection locked="0"/>
    </xf>
    <xf numFmtId="3" fontId="0" fillId="8" borderId="19" xfId="0" applyNumberFormat="1" applyFill="1" applyBorder="1" applyProtection="1">
      <protection locked="0"/>
    </xf>
    <xf numFmtId="3" fontId="0" fillId="8" borderId="15" xfId="0" applyNumberFormat="1" applyFill="1" applyBorder="1" applyProtection="1">
      <protection locked="0"/>
    </xf>
    <xf numFmtId="3" fontId="1" fillId="3" borderId="7" xfId="0" applyNumberFormat="1" applyFont="1" applyFill="1" applyBorder="1" applyAlignment="1" applyProtection="1">
      <alignment vertical="top"/>
    </xf>
    <xf numFmtId="3" fontId="1" fillId="0" borderId="1" xfId="0" applyNumberFormat="1" applyFont="1" applyFill="1" applyBorder="1" applyAlignment="1" applyProtection="1">
      <alignment horizontal="left" vertical="top"/>
      <protection locked="0"/>
    </xf>
    <xf numFmtId="3" fontId="1" fillId="0" borderId="0" xfId="0" applyNumberFormat="1" applyFont="1" applyFill="1" applyAlignment="1" applyProtection="1">
      <alignment horizontal="left" wrapText="1"/>
    </xf>
    <xf numFmtId="3" fontId="1" fillId="7" borderId="0" xfId="0" applyNumberFormat="1" applyFont="1" applyFill="1" applyBorder="1" applyAlignment="1" applyProtection="1">
      <alignment horizontal="left" wrapText="1"/>
    </xf>
    <xf numFmtId="3" fontId="1" fillId="7" borderId="0" xfId="0" applyNumberFormat="1" applyFont="1" applyFill="1" applyAlignment="1" applyProtection="1">
      <alignment horizontal="left" wrapText="1"/>
    </xf>
    <xf numFmtId="3" fontId="4" fillId="2" borderId="0" xfId="0" applyNumberFormat="1" applyFont="1" applyFill="1" applyAlignment="1" applyProtection="1">
      <alignment horizontal="right"/>
    </xf>
    <xf numFmtId="3" fontId="7" fillId="2" borderId="0" xfId="0" applyNumberFormat="1" applyFont="1" applyFill="1" applyBorder="1" applyProtection="1"/>
    <xf numFmtId="3" fontId="0" fillId="0" borderId="0" xfId="0" applyNumberFormat="1" applyFill="1" applyProtection="1">
      <protection locked="0"/>
    </xf>
    <xf numFmtId="0" fontId="1" fillId="0" borderId="0" xfId="0" applyFont="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applyAlignment="1" applyProtection="1">
      <alignment vertical="top"/>
    </xf>
    <xf numFmtId="0" fontId="0" fillId="0" borderId="0" xfId="0" applyFont="1" applyAlignment="1" applyProtection="1"/>
    <xf numFmtId="0" fontId="0" fillId="0" borderId="14" xfId="0" applyBorder="1" applyProtection="1">
      <protection locked="0"/>
    </xf>
    <xf numFmtId="0" fontId="1" fillId="0" borderId="0" xfId="0" applyFont="1" applyAlignment="1" applyProtection="1">
      <protection locked="0"/>
    </xf>
    <xf numFmtId="0" fontId="0" fillId="7" borderId="0" xfId="0" applyFill="1" applyProtection="1">
      <protection locked="0"/>
    </xf>
    <xf numFmtId="0" fontId="3" fillId="0" borderId="0" xfId="1" applyProtection="1">
      <protection locked="0"/>
    </xf>
    <xf numFmtId="0" fontId="1" fillId="0" borderId="0" xfId="0" applyFont="1" applyProtection="1"/>
    <xf numFmtId="0" fontId="1" fillId="0" borderId="0" xfId="0" applyFont="1" applyAlignment="1" applyProtection="1"/>
    <xf numFmtId="0" fontId="1" fillId="0" borderId="0" xfId="0" applyFont="1" applyFill="1" applyAlignment="1" applyProtection="1">
      <alignment vertical="top"/>
      <protection locked="0"/>
    </xf>
    <xf numFmtId="0" fontId="1" fillId="0" borderId="0" xfId="0" applyFont="1" applyFill="1" applyBorder="1" applyAlignment="1" applyProtection="1">
      <protection locked="0"/>
    </xf>
    <xf numFmtId="0" fontId="0" fillId="7" borderId="0" xfId="0" applyFill="1" applyProtection="1"/>
    <xf numFmtId="0" fontId="0" fillId="0" borderId="0" xfId="0" applyFill="1" applyBorder="1" applyProtection="1"/>
    <xf numFmtId="1" fontId="0" fillId="0" borderId="0" xfId="0" applyNumberFormat="1" applyFill="1" applyBorder="1" applyProtection="1"/>
    <xf numFmtId="1" fontId="0" fillId="0" borderId="0" xfId="0" applyNumberFormat="1" applyProtection="1"/>
    <xf numFmtId="0" fontId="0" fillId="7" borderId="0" xfId="0" applyFont="1" applyFill="1" applyAlignment="1" applyProtection="1"/>
    <xf numFmtId="0" fontId="4" fillId="7" borderId="0" xfId="0" applyFont="1" applyFill="1" applyAlignment="1" applyProtection="1"/>
    <xf numFmtId="0" fontId="0" fillId="7" borderId="0" xfId="0" applyFill="1" applyBorder="1" applyProtection="1"/>
    <xf numFmtId="1" fontId="0" fillId="7" borderId="0" xfId="0" applyNumberFormat="1" applyFill="1" applyBorder="1" applyProtection="1"/>
    <xf numFmtId="1" fontId="0" fillId="7" borderId="0" xfId="0" applyNumberFormat="1" applyFill="1" applyProtection="1"/>
    <xf numFmtId="0" fontId="0" fillId="7" borderId="0" xfId="0" applyFill="1" applyBorder="1" applyAlignment="1" applyProtection="1"/>
    <xf numFmtId="0" fontId="0" fillId="7" borderId="0" xfId="0" applyFont="1" applyFill="1" applyAlignment="1" applyProtection="1">
      <alignment vertical="top"/>
    </xf>
    <xf numFmtId="0" fontId="0" fillId="0" borderId="0" xfId="0" applyFont="1" applyFill="1" applyAlignment="1" applyProtection="1">
      <protection locked="0"/>
    </xf>
    <xf numFmtId="0" fontId="0" fillId="0" borderId="0" xfId="0" applyFont="1" applyFill="1" applyProtection="1">
      <protection locked="0"/>
    </xf>
    <xf numFmtId="3" fontId="0" fillId="0" borderId="0" xfId="0" applyNumberFormat="1" applyProtection="1">
      <protection locked="0"/>
    </xf>
    <xf numFmtId="3" fontId="0" fillId="0" borderId="23" xfId="0" applyNumberFormat="1" applyBorder="1" applyProtection="1">
      <protection locked="0"/>
    </xf>
    <xf numFmtId="0" fontId="6" fillId="0" borderId="0" xfId="0" applyFont="1" applyProtection="1">
      <protection locked="0"/>
    </xf>
    <xf numFmtId="0" fontId="0" fillId="0" borderId="0" xfId="0" applyAlignment="1" applyProtection="1"/>
    <xf numFmtId="0" fontId="0" fillId="0" borderId="0" xfId="0" applyFill="1" applyBorder="1" applyAlignment="1" applyProtection="1"/>
    <xf numFmtId="0" fontId="2" fillId="0" borderId="0" xfId="0" applyFont="1" applyProtection="1"/>
    <xf numFmtId="0" fontId="0" fillId="0" borderId="0" xfId="0" applyFont="1" applyProtection="1"/>
    <xf numFmtId="3" fontId="4" fillId="6" borderId="14" xfId="0" applyNumberFormat="1" applyFont="1" applyFill="1" applyBorder="1" applyAlignment="1" applyProtection="1"/>
    <xf numFmtId="0" fontId="1" fillId="3" borderId="0" xfId="0" applyFont="1" applyFill="1" applyAlignment="1" applyProtection="1">
      <alignment vertical="top" wrapText="1"/>
    </xf>
    <xf numFmtId="0" fontId="0" fillId="0" borderId="0" xfId="0" applyBorder="1" applyProtection="1"/>
    <xf numFmtId="0" fontId="1" fillId="0" borderId="0" xfId="0" applyFont="1" applyFill="1" applyBorder="1" applyAlignment="1" applyProtection="1"/>
    <xf numFmtId="0" fontId="0" fillId="0" borderId="0" xfId="0" applyFont="1" applyFill="1" applyProtection="1"/>
    <xf numFmtId="0" fontId="1" fillId="2" borderId="24" xfId="0" applyFont="1" applyFill="1" applyBorder="1" applyProtection="1"/>
    <xf numFmtId="0" fontId="1" fillId="0" borderId="0" xfId="0" applyFont="1" applyAlignment="1" applyProtection="1">
      <alignment vertical="top" wrapText="1"/>
    </xf>
    <xf numFmtId="0" fontId="6" fillId="0" borderId="0" xfId="0" applyFont="1" applyProtection="1"/>
    <xf numFmtId="0" fontId="10" fillId="0" borderId="0" xfId="0" applyFont="1" applyProtection="1">
      <protection locked="0"/>
    </xf>
    <xf numFmtId="0" fontId="4" fillId="0" borderId="0" xfId="0" applyFont="1" applyProtection="1">
      <protection locked="0"/>
    </xf>
    <xf numFmtId="3" fontId="1" fillId="0" borderId="0" xfId="0" applyNumberFormat="1" applyFont="1" applyAlignment="1" applyProtection="1"/>
    <xf numFmtId="3" fontId="0" fillId="0" borderId="0" xfId="0" applyNumberFormat="1" applyBorder="1" applyAlignment="1" applyProtection="1"/>
    <xf numFmtId="3" fontId="1" fillId="0" borderId="0" xfId="0" applyNumberFormat="1" applyFont="1" applyBorder="1" applyAlignment="1" applyProtection="1"/>
    <xf numFmtId="3" fontId="1" fillId="0" borderId="0" xfId="0" applyNumberFormat="1" applyFont="1" applyAlignment="1" applyProtection="1">
      <alignment vertical="top"/>
    </xf>
    <xf numFmtId="3" fontId="0" fillId="0" borderId="0" xfId="0" applyNumberFormat="1" applyFont="1" applyAlignment="1" applyProtection="1"/>
    <xf numFmtId="3" fontId="0" fillId="0" borderId="0" xfId="0" applyNumberFormat="1" applyFont="1" applyAlignment="1" applyProtection="1">
      <alignment vertical="top"/>
    </xf>
    <xf numFmtId="0" fontId="9" fillId="0" borderId="0" xfId="0" applyFont="1" applyAlignment="1" applyProtection="1">
      <alignment vertical="top" wrapText="1"/>
      <protection locked="0"/>
    </xf>
    <xf numFmtId="0" fontId="3" fillId="0" borderId="0" xfId="1" applyAlignment="1" applyProtection="1">
      <alignment horizontal="left" vertical="top"/>
      <protection locked="0"/>
    </xf>
    <xf numFmtId="0" fontId="1" fillId="0" borderId="0" xfId="0" applyFont="1" applyAlignment="1" applyProtection="1"/>
    <xf numFmtId="0" fontId="1" fillId="0" borderId="0" xfId="0" applyFont="1" applyProtection="1"/>
    <xf numFmtId="0" fontId="0" fillId="0" borderId="0" xfId="0" applyFont="1" applyAlignment="1" applyProtection="1">
      <alignment horizontal="left" vertical="top"/>
    </xf>
    <xf numFmtId="3" fontId="0" fillId="0" borderId="0" xfId="0" applyNumberFormat="1" applyBorder="1" applyProtection="1"/>
    <xf numFmtId="3" fontId="1" fillId="3" borderId="1" xfId="0" applyNumberFormat="1" applyFont="1" applyFill="1" applyBorder="1" applyAlignment="1" applyProtection="1">
      <alignment horizontal="left" vertical="top"/>
    </xf>
    <xf numFmtId="3" fontId="1" fillId="0" borderId="0" xfId="0" applyNumberFormat="1" applyFont="1" applyAlignment="1" applyProtection="1">
      <alignment horizontal="left" wrapText="1"/>
    </xf>
    <xf numFmtId="3" fontId="0" fillId="0" borderId="0" xfId="0" applyNumberFormat="1" applyProtection="1"/>
    <xf numFmtId="0" fontId="0" fillId="5" borderId="2" xfId="0" applyFont="1" applyFill="1" applyBorder="1" applyAlignment="1" applyProtection="1">
      <protection locked="0"/>
    </xf>
    <xf numFmtId="3" fontId="0" fillId="7" borderId="0" xfId="0" applyNumberFormat="1" applyFont="1" applyFill="1" applyAlignment="1" applyProtection="1">
      <alignment wrapText="1"/>
    </xf>
    <xf numFmtId="3" fontId="0" fillId="0" borderId="0" xfId="0" applyNumberFormat="1" applyFont="1" applyFill="1" applyAlignment="1" applyProtection="1">
      <alignment wrapText="1"/>
    </xf>
    <xf numFmtId="3" fontId="0" fillId="8" borderId="18" xfId="0" applyNumberFormat="1" applyFont="1" applyFill="1" applyBorder="1" applyAlignment="1" applyProtection="1">
      <alignment horizontal="right" wrapText="1"/>
      <protection locked="0"/>
    </xf>
    <xf numFmtId="3" fontId="0" fillId="0" borderId="0" xfId="0" applyNumberFormat="1" applyFill="1" applyProtection="1"/>
    <xf numFmtId="3" fontId="0" fillId="0" borderId="0" xfId="0" applyNumberFormat="1" applyFont="1" applyAlignment="1" applyProtection="1">
      <alignment wrapText="1"/>
    </xf>
    <xf numFmtId="3" fontId="0" fillId="8" borderId="2" xfId="0" applyNumberFormat="1" applyFont="1" applyFill="1" applyBorder="1" applyAlignment="1" applyProtection="1">
      <alignment horizontal="right" wrapText="1"/>
      <protection locked="0"/>
    </xf>
    <xf numFmtId="3" fontId="0" fillId="8" borderId="4" xfId="0" applyNumberFormat="1" applyFont="1" applyFill="1" applyBorder="1" applyAlignment="1" applyProtection="1">
      <alignment horizontal="right" wrapText="1"/>
      <protection locked="0"/>
    </xf>
    <xf numFmtId="3" fontId="0" fillId="8" borderId="5" xfId="0" applyNumberFormat="1" applyFont="1" applyFill="1" applyBorder="1" applyAlignment="1" applyProtection="1">
      <alignment horizontal="right" wrapText="1"/>
      <protection locked="0"/>
    </xf>
    <xf numFmtId="3" fontId="0" fillId="8" borderId="17" xfId="0" applyNumberFormat="1" applyFont="1" applyFill="1" applyBorder="1" applyAlignment="1" applyProtection="1">
      <alignment horizontal="right" wrapText="1"/>
      <protection locked="0"/>
    </xf>
    <xf numFmtId="3" fontId="0" fillId="8" borderId="16" xfId="0" applyNumberFormat="1" applyFont="1" applyFill="1" applyBorder="1" applyAlignment="1" applyProtection="1">
      <alignment horizontal="right" wrapText="1"/>
      <protection locked="0"/>
    </xf>
    <xf numFmtId="0" fontId="11" fillId="0" borderId="0" xfId="0" applyFont="1" applyProtection="1">
      <protection locked="0"/>
    </xf>
    <xf numFmtId="3" fontId="12" fillId="0" borderId="0" xfId="0" applyNumberFormat="1" applyFont="1" applyAlignment="1" applyProtection="1"/>
    <xf numFmtId="3" fontId="11" fillId="0" borderId="0" xfId="0" applyNumberFormat="1" applyFont="1" applyBorder="1" applyAlignment="1" applyProtection="1"/>
    <xf numFmtId="3" fontId="12" fillId="0" borderId="0" xfId="0" applyNumberFormat="1" applyFont="1" applyBorder="1" applyAlignment="1" applyProtection="1"/>
    <xf numFmtId="3" fontId="12" fillId="0" borderId="0" xfId="0" applyNumberFormat="1" applyFont="1" applyAlignment="1" applyProtection="1">
      <alignment vertical="top"/>
    </xf>
    <xf numFmtId="3" fontId="11" fillId="0" borderId="0" xfId="0" applyNumberFormat="1" applyFont="1" applyAlignment="1" applyProtection="1"/>
    <xf numFmtId="3" fontId="11" fillId="0" borderId="0" xfId="0" applyNumberFormat="1" applyFont="1" applyAlignment="1" applyProtection="1">
      <alignment vertical="top"/>
    </xf>
    <xf numFmtId="0" fontId="6" fillId="0" borderId="0" xfId="0" applyFont="1" applyAlignment="1" applyProtection="1">
      <alignment vertical="top"/>
      <protection locked="0"/>
    </xf>
    <xf numFmtId="0" fontId="6" fillId="0" borderId="0" xfId="0" applyFont="1" applyAlignment="1" applyProtection="1">
      <protection locked="0"/>
    </xf>
    <xf numFmtId="0" fontId="0" fillId="0" borderId="0" xfId="0" quotePrefix="1" applyFont="1" applyAlignment="1" applyProtection="1">
      <alignment horizontal="left" vertical="top" wrapText="1"/>
    </xf>
    <xf numFmtId="0" fontId="1" fillId="0" borderId="0" xfId="0" applyFont="1" applyAlignment="1" applyProtection="1">
      <alignment vertical="top"/>
    </xf>
    <xf numFmtId="0" fontId="0" fillId="7" borderId="0" xfId="0" applyFont="1" applyFill="1" applyProtection="1"/>
    <xf numFmtId="3" fontId="4" fillId="6" borderId="4" xfId="0" applyNumberFormat="1" applyFont="1" applyFill="1" applyBorder="1" applyAlignment="1" applyProtection="1"/>
    <xf numFmtId="0" fontId="1" fillId="3" borderId="0" xfId="0" applyFont="1" applyFill="1" applyProtection="1">
      <protection locked="0"/>
    </xf>
    <xf numFmtId="0" fontId="0" fillId="0" borderId="0" xfId="0" applyAlignment="1" applyProtection="1">
      <alignment wrapText="1"/>
      <protection locked="0"/>
    </xf>
    <xf numFmtId="0" fontId="1" fillId="3" borderId="7" xfId="0" applyFont="1" applyFill="1" applyBorder="1" applyProtection="1">
      <protection locked="0"/>
    </xf>
    <xf numFmtId="3" fontId="0" fillId="0" borderId="0" xfId="0" applyNumberFormat="1" applyBorder="1" applyProtection="1"/>
    <xf numFmtId="3" fontId="0" fillId="8" borderId="0" xfId="0" applyNumberFormat="1" applyFill="1" applyBorder="1" applyProtection="1">
      <protection locked="0"/>
    </xf>
    <xf numFmtId="3" fontId="0" fillId="0" borderId="25" xfId="0" applyNumberFormat="1" applyBorder="1" applyProtection="1"/>
    <xf numFmtId="3" fontId="0" fillId="7" borderId="26" xfId="0" applyNumberFormat="1" applyFill="1" applyBorder="1" applyProtection="1"/>
    <xf numFmtId="3" fontId="0" fillId="7" borderId="27" xfId="0" applyNumberFormat="1" applyFill="1" applyBorder="1" applyProtection="1"/>
    <xf numFmtId="3" fontId="0" fillId="8" borderId="28" xfId="0" applyNumberFormat="1" applyFill="1" applyBorder="1" applyProtection="1">
      <protection locked="0"/>
    </xf>
    <xf numFmtId="3" fontId="0" fillId="8" borderId="29" xfId="0" applyNumberFormat="1" applyFill="1" applyBorder="1" applyProtection="1">
      <protection locked="0"/>
    </xf>
    <xf numFmtId="3" fontId="0" fillId="7" borderId="30" xfId="0" applyNumberFormat="1" applyFill="1" applyBorder="1" applyProtection="1"/>
    <xf numFmtId="3" fontId="0" fillId="7" borderId="26" xfId="0" applyNumberFormat="1" applyFont="1" applyFill="1" applyBorder="1" applyAlignment="1" applyProtection="1">
      <alignment wrapText="1"/>
    </xf>
    <xf numFmtId="3" fontId="0" fillId="0" borderId="0" xfId="0" applyNumberFormat="1" applyBorder="1" applyAlignment="1" applyProtection="1">
      <alignment horizontal="right"/>
    </xf>
    <xf numFmtId="3" fontId="0" fillId="0" borderId="0" xfId="0" applyNumberFormat="1" applyFont="1" applyProtection="1">
      <protection locked="0"/>
    </xf>
    <xf numFmtId="3" fontId="0" fillId="0" borderId="0" xfId="0" applyNumberFormat="1" applyFont="1" applyBorder="1" applyProtection="1">
      <protection locked="0"/>
    </xf>
    <xf numFmtId="3" fontId="0" fillId="0" borderId="14" xfId="0" applyNumberFormat="1" applyFont="1" applyBorder="1" applyProtection="1">
      <protection locked="0"/>
    </xf>
    <xf numFmtId="3" fontId="0" fillId="0" borderId="0" xfId="0" applyNumberFormat="1" applyFont="1" applyAlignment="1" applyProtection="1">
      <alignment horizontal="left" vertical="top"/>
      <protection locked="0"/>
    </xf>
    <xf numFmtId="3" fontId="0" fillId="0" borderId="0" xfId="0" applyNumberFormat="1" applyFont="1" applyFill="1" applyProtection="1">
      <protection locked="0"/>
    </xf>
    <xf numFmtId="0" fontId="0" fillId="0" borderId="0" xfId="0" applyFont="1" applyAlignment="1" applyProtection="1">
      <alignment wrapText="1"/>
      <protection locked="0"/>
    </xf>
    <xf numFmtId="0" fontId="1" fillId="3" borderId="1" xfId="0" applyFont="1" applyFill="1" applyBorder="1" applyProtection="1">
      <protection locked="0"/>
    </xf>
    <xf numFmtId="0" fontId="1" fillId="3" borderId="0" xfId="0" applyFont="1" applyFill="1" applyBorder="1" applyProtection="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1" fillId="2" borderId="0" xfId="0" applyFont="1" applyFill="1" applyProtection="1">
      <protection locked="0"/>
    </xf>
    <xf numFmtId="0" fontId="1" fillId="3" borderId="0" xfId="0" applyFont="1" applyFill="1" applyAlignment="1" applyProtection="1">
      <protection locked="0"/>
    </xf>
    <xf numFmtId="3" fontId="0" fillId="0" borderId="0" xfId="0" applyNumberFormat="1" applyProtection="1"/>
    <xf numFmtId="3" fontId="1" fillId="0" borderId="0" xfId="0" applyNumberFormat="1" applyFont="1" applyAlignment="1" applyProtection="1">
      <alignment horizontal="center" vertical="center" textRotation="90"/>
    </xf>
    <xf numFmtId="3" fontId="1" fillId="0" borderId="0" xfId="0" applyNumberFormat="1" applyFont="1" applyAlignment="1" applyProtection="1">
      <alignment horizontal="left" vertical="top"/>
    </xf>
    <xf numFmtId="3" fontId="0" fillId="6" borderId="0" xfId="0" applyNumberFormat="1" applyFont="1" applyFill="1" applyAlignment="1" applyProtection="1">
      <alignment wrapText="1"/>
    </xf>
    <xf numFmtId="3" fontId="0" fillId="0" borderId="0" xfId="0" applyNumberFormat="1" applyAlignment="1" applyProtection="1">
      <alignment horizontal="left" vertical="top"/>
    </xf>
    <xf numFmtId="3" fontId="0" fillId="0" borderId="0" xfId="0" applyNumberFormat="1" applyAlignment="1" applyProtection="1"/>
    <xf numFmtId="3" fontId="1" fillId="0" borderId="0" xfId="0" applyNumberFormat="1" applyFont="1" applyBorder="1" applyAlignment="1" applyProtection="1">
      <alignment horizontal="left" wrapText="1"/>
    </xf>
    <xf numFmtId="3" fontId="1" fillId="0" borderId="0" xfId="0" applyNumberFormat="1" applyFont="1" applyAlignment="1" applyProtection="1">
      <alignment horizontal="left" vertical="top" wrapText="1"/>
    </xf>
    <xf numFmtId="3" fontId="0" fillId="0" borderId="0" xfId="0" applyNumberFormat="1" applyFill="1" applyBorder="1" applyProtection="1"/>
    <xf numFmtId="3" fontId="1" fillId="0" borderId="0" xfId="0" applyNumberFormat="1" applyFont="1" applyProtection="1"/>
    <xf numFmtId="3" fontId="0" fillId="6" borderId="0" xfId="0" applyNumberFormat="1" applyFill="1" applyBorder="1" applyProtection="1"/>
    <xf numFmtId="0" fontId="1" fillId="0" borderId="0" xfId="0" applyFont="1" applyAlignment="1" applyProtection="1"/>
    <xf numFmtId="3" fontId="1" fillId="2" borderId="0" xfId="0" applyNumberFormat="1" applyFont="1" applyFill="1" applyAlignment="1" applyProtection="1">
      <alignment horizontal="left" vertical="top"/>
      <protection locked="0"/>
    </xf>
    <xf numFmtId="0" fontId="0" fillId="4" borderId="3" xfId="0" applyFont="1" applyFill="1" applyBorder="1" applyAlignment="1" applyProtection="1">
      <alignment horizontal="left"/>
      <protection locked="0"/>
    </xf>
    <xf numFmtId="0" fontId="0" fillId="4" borderId="4" xfId="0" applyFont="1" applyFill="1" applyBorder="1" applyAlignment="1" applyProtection="1">
      <alignment horizontal="left"/>
      <protection locked="0"/>
    </xf>
    <xf numFmtId="0" fontId="0" fillId="4" borderId="5" xfId="0" applyFont="1" applyFill="1" applyBorder="1" applyAlignment="1" applyProtection="1">
      <alignment horizontal="left"/>
      <protection locked="0"/>
    </xf>
    <xf numFmtId="0" fontId="1" fillId="0" borderId="0" xfId="0" applyFont="1" applyProtection="1"/>
    <xf numFmtId="0" fontId="0" fillId="0" borderId="0" xfId="0" applyFont="1" applyAlignment="1" applyProtection="1">
      <alignment horizontal="left" vertical="top"/>
    </xf>
    <xf numFmtId="3" fontId="0" fillId="0" borderId="0" xfId="0" applyNumberFormat="1" applyBorder="1" applyProtection="1"/>
    <xf numFmtId="3" fontId="1" fillId="3" borderId="1" xfId="0" applyNumberFormat="1" applyFont="1" applyFill="1" applyBorder="1" applyAlignment="1" applyProtection="1">
      <alignment horizontal="left" vertical="top"/>
    </xf>
    <xf numFmtId="3" fontId="1" fillId="3" borderId="0" xfId="0" applyNumberFormat="1" applyFont="1" applyFill="1" applyBorder="1" applyAlignment="1" applyProtection="1">
      <alignment horizontal="left" vertical="top"/>
    </xf>
    <xf numFmtId="3" fontId="1" fillId="3" borderId="6" xfId="0" applyNumberFormat="1" applyFont="1" applyFill="1" applyBorder="1" applyAlignment="1" applyProtection="1">
      <alignment horizontal="left" vertical="top"/>
    </xf>
    <xf numFmtId="3" fontId="1" fillId="3" borderId="1" xfId="0" applyNumberFormat="1" applyFont="1" applyFill="1" applyBorder="1" applyAlignment="1" applyProtection="1">
      <alignment horizontal="left" vertical="top" wrapText="1"/>
    </xf>
    <xf numFmtId="3" fontId="1" fillId="3" borderId="0" xfId="0" applyNumberFormat="1" applyFont="1" applyFill="1" applyBorder="1" applyAlignment="1" applyProtection="1">
      <alignment horizontal="left" vertical="top" wrapText="1"/>
    </xf>
    <xf numFmtId="3" fontId="1" fillId="3" borderId="6" xfId="0" applyNumberFormat="1" applyFont="1" applyFill="1" applyBorder="1" applyAlignment="1" applyProtection="1">
      <alignment horizontal="left" vertical="top" wrapText="1"/>
    </xf>
    <xf numFmtId="3" fontId="1" fillId="0" borderId="0" xfId="0" applyNumberFormat="1" applyFont="1" applyAlignment="1" applyProtection="1">
      <alignment horizontal="center"/>
    </xf>
    <xf numFmtId="3" fontId="1" fillId="0" borderId="0" xfId="0" applyNumberFormat="1" applyFont="1" applyBorder="1" applyProtection="1"/>
    <xf numFmtId="3" fontId="1" fillId="0" borderId="0" xfId="0" applyNumberFormat="1" applyFont="1" applyAlignment="1" applyProtection="1">
      <alignment horizontal="center" vertical="top"/>
    </xf>
    <xf numFmtId="3" fontId="1" fillId="0" borderId="0" xfId="0" applyNumberFormat="1" applyFont="1" applyAlignment="1" applyProtection="1">
      <alignment horizontal="left" wrapText="1"/>
    </xf>
    <xf numFmtId="3" fontId="0" fillId="0" borderId="0" xfId="0" applyNumberFormat="1" applyFill="1" applyBorder="1" applyAlignment="1" applyProtection="1">
      <alignment horizontal="left" vertical="top"/>
    </xf>
    <xf numFmtId="3" fontId="1" fillId="2" borderId="0" xfId="0" applyNumberFormat="1" applyFont="1" applyFill="1" applyAlignment="1" applyProtection="1">
      <alignment horizontal="left" vertical="top"/>
    </xf>
    <xf numFmtId="3" fontId="0" fillId="0" borderId="0" xfId="0" applyNumberFormat="1" applyFont="1" applyProtection="1"/>
    <xf numFmtId="3" fontId="0" fillId="0" borderId="0" xfId="0" applyNumberFormat="1" applyFont="1" applyAlignment="1" applyProtection="1">
      <alignment horizontal="left" vertical="top"/>
    </xf>
    <xf numFmtId="3" fontId="0" fillId="6" borderId="0" xfId="0" applyNumberFormat="1" applyFill="1" applyProtection="1"/>
    <xf numFmtId="3" fontId="0" fillId="0" borderId="0" xfId="0" applyNumberFormat="1" applyFill="1" applyBorder="1" applyAlignment="1" applyProtection="1">
      <alignment horizontal="center"/>
    </xf>
    <xf numFmtId="0" fontId="1" fillId="2" borderId="0" xfId="0" applyFont="1" applyFill="1" applyAlignment="1" applyProtection="1">
      <alignment horizontal="left" vertical="top"/>
    </xf>
    <xf numFmtId="0" fontId="0" fillId="2" borderId="0" xfId="0" applyFill="1" applyAlignment="1" applyProtection="1">
      <alignment horizontal="left" vertical="top" wrapText="1"/>
    </xf>
    <xf numFmtId="0" fontId="0" fillId="2" borderId="22" xfId="0" applyFill="1" applyBorder="1" applyAlignment="1" applyProtection="1">
      <alignment horizontal="left" vertical="top" wrapText="1"/>
    </xf>
    <xf numFmtId="0" fontId="0" fillId="0" borderId="0" xfId="0" applyAlignment="1" applyProtection="1">
      <alignment horizontal="left" vertical="top"/>
      <protection locked="0"/>
    </xf>
    <xf numFmtId="0" fontId="0" fillId="8" borderId="3"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8" borderId="5" xfId="0" applyFill="1" applyBorder="1" applyAlignment="1" applyProtection="1">
      <alignment horizontal="left" vertical="top"/>
      <protection locked="0"/>
    </xf>
    <xf numFmtId="0" fontId="0" fillId="8" borderId="21"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8" borderId="20"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5"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14"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 fillId="2" borderId="0" xfId="0" applyFont="1" applyFill="1" applyAlignment="1" applyProtection="1">
      <alignment horizontal="left" vertical="top"/>
      <protection locked="0"/>
    </xf>
    <xf numFmtId="0" fontId="1" fillId="3" borderId="0" xfId="0" applyFont="1" applyFill="1" applyBorder="1" applyAlignment="1" applyProtection="1">
      <alignment horizontal="left" vertical="top"/>
    </xf>
    <xf numFmtId="0" fontId="1" fillId="3" borderId="6" xfId="0" applyFont="1" applyFill="1" applyBorder="1" applyAlignment="1" applyProtection="1">
      <alignment horizontal="left" vertical="top"/>
    </xf>
    <xf numFmtId="0" fontId="1" fillId="3" borderId="6" xfId="0" applyFont="1" applyFill="1" applyBorder="1" applyAlignment="1" applyProtection="1">
      <alignment horizontal="left" vertical="top" wrapText="1"/>
    </xf>
    <xf numFmtId="0" fontId="3" fillId="0" borderId="0" xfId="1" applyProtection="1">
      <protection locked="0"/>
    </xf>
    <xf numFmtId="0" fontId="3" fillId="0" borderId="0" xfId="1" applyAlignment="1" applyProtection="1">
      <alignment horizontal="left" vertical="top"/>
      <protection locked="0"/>
    </xf>
    <xf numFmtId="0" fontId="1" fillId="3" borderId="1"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7" xfId="0" applyFont="1" applyFill="1" applyBorder="1" applyAlignment="1" applyProtection="1">
      <alignment horizontal="left" vertical="top" wrapText="1"/>
    </xf>
    <xf numFmtId="0" fontId="1" fillId="3" borderId="8" xfId="0" applyFont="1" applyFill="1" applyBorder="1" applyAlignment="1" applyProtection="1">
      <alignment horizontal="left" vertical="top" wrapText="1"/>
    </xf>
    <xf numFmtId="0" fontId="1" fillId="3" borderId="9" xfId="0" applyFont="1" applyFill="1" applyBorder="1" applyAlignment="1" applyProtection="1">
      <alignment horizontal="left" vertical="top" wrapText="1"/>
    </xf>
    <xf numFmtId="0" fontId="1" fillId="3" borderId="1"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0" fillId="7" borderId="0" xfId="0" applyFill="1" applyAlignment="1" applyProtection="1">
      <alignment horizontal="center"/>
      <protection locked="0"/>
    </xf>
    <xf numFmtId="0" fontId="0" fillId="0" borderId="0" xfId="1" applyFont="1" applyAlignment="1" applyProtection="1">
      <alignment horizontal="left" vertical="top"/>
      <protection locked="0"/>
    </xf>
    <xf numFmtId="0" fontId="13" fillId="0" borderId="0" xfId="1" applyFont="1" applyAlignment="1" applyProtection="1">
      <alignment horizontal="left" vertical="top"/>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bfi.admin.ch/dam/sbfi/de/dokumente/ausrichtungen_undlektionen-tabelle.pdf.download.pdf/ausrichtungen_undlektionen-tabelle.pdf" TargetMode="External"/><Relationship Id="rId13" Type="http://schemas.openxmlformats.org/officeDocument/2006/relationships/hyperlink" Target="https://www.bzgs.ch/downloadcenter" TargetMode="External"/><Relationship Id="rId18" Type="http://schemas.openxmlformats.org/officeDocument/2006/relationships/printerSettings" Target="../printerSettings/printerSettings5.bin"/><Relationship Id="rId3" Type="http://schemas.openxmlformats.org/officeDocument/2006/relationships/hyperlink" Target="https://www.bzgs.ch/fileadmin/Downloads/Grundbildung/FAGE/BZGS_Schullehrplan_FaGe_3-jaehrig-2.pdf" TargetMode="External"/><Relationship Id="rId7" Type="http://schemas.openxmlformats.org/officeDocument/2006/relationships/hyperlink" Target="https://www.sbfi.admin.ch/dam/sbfi/de/dokumente/ausrichtungen_undlektionen-tabelle.pdf.download.pdf/ausrichtungen_undlektionen-tabelle.pdf" TargetMode="External"/><Relationship Id="rId12" Type="http://schemas.openxmlformats.org/officeDocument/2006/relationships/hyperlink" Target="https://www.maturanavigator.ch/fileadmin/kundendaten/webinhalte/downloads/fms/fms_broschure_20-8-22.pdf" TargetMode="External"/><Relationship Id="rId17" Type="http://schemas.openxmlformats.org/officeDocument/2006/relationships/hyperlink" Target="https://www.agogis.ch/hohere-berufsbildung/sozialpadagogik-hf" TargetMode="External"/><Relationship Id="rId2" Type="http://schemas.openxmlformats.org/officeDocument/2006/relationships/hyperlink" Target="https://www.bzgs.ch/fileadmin/Downloads/Grundbildung/FAGE/BZGS_Schullehrplan_FaGe_2-jaehrig-2_01.pdf" TargetMode="External"/><Relationship Id="rId16" Type="http://schemas.openxmlformats.org/officeDocument/2006/relationships/hyperlink" Target="https://www.agogis.ch/hohere-berufsbildung/sozialpadagogik-hf" TargetMode="External"/><Relationship Id="rId1" Type="http://schemas.openxmlformats.org/officeDocument/2006/relationships/hyperlink" Target="https://www.fedlex.admin.ch/eli/cc/2011/80/de" TargetMode="External"/><Relationship Id="rId6" Type="http://schemas.openxmlformats.org/officeDocument/2006/relationships/hyperlink" Target="https://www.bzgs.ch/grundbildung/berufe/fachfrau/fachmann-betreuung-fabe-fachrichtung-menschen-mit-beeintraechtigung-fabb/schullehrplan/lektionentafel-ueber-alle-semester" TargetMode="External"/><Relationship Id="rId11" Type="http://schemas.openxmlformats.org/officeDocument/2006/relationships/hyperlink" Target="https://www.maturanavigator.ch/fileadmin/kundendaten/webinhalte/downloads/fms/fms_broschure_20-8-22.pdf" TargetMode="External"/><Relationship Id="rId5" Type="http://schemas.openxmlformats.org/officeDocument/2006/relationships/hyperlink" Target="https://www.becc.admin.ch/becc/public/bvz/beruf/download/10316" TargetMode="External"/><Relationship Id="rId15" Type="http://schemas.openxmlformats.org/officeDocument/2006/relationships/hyperlink" Target="https://www.savoirsocial.ch/s01/Dokumente/Ausbildung_FaBe/verkuerzte_Ausbildung/ueK_UEbersicht_verkuerzte_Ausbildung_D.pdf" TargetMode="External"/><Relationship Id="rId10" Type="http://schemas.openxmlformats.org/officeDocument/2006/relationships/hyperlink" Target="https://www.sbfi.admin.ch/dam/sbfi/de/dokumente/ausrichtungen_undlektionen-tabelle.pdf.download.pdf/ausrichtungen_undlektionen-tabelle.pdf" TargetMode="External"/><Relationship Id="rId4" Type="http://schemas.openxmlformats.org/officeDocument/2006/relationships/hyperlink" Target="https://www.sbfi.admin.ch/dam/sbfi/de/dokumente/ausrichtungen_undlektionen-tabelle.pdf.download.pdf/ausrichtungen_undlektionen-tabelle.pdf" TargetMode="External"/><Relationship Id="rId9" Type="http://schemas.openxmlformats.org/officeDocument/2006/relationships/hyperlink" Target="https://www.fedlex.admin.ch/eli/cc/2011/80/de" TargetMode="External"/><Relationship Id="rId14" Type="http://schemas.openxmlformats.org/officeDocument/2006/relationships/hyperlink" Target="https://www.bzgs.ch/downloadcen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heetViews>
  <sheetFormatPr baseColWidth="10" defaultRowHeight="13.2" x14ac:dyDescent="0.25"/>
  <cols>
    <col min="1" max="1" width="16" customWidth="1"/>
    <col min="2" max="2" width="69.21875" customWidth="1"/>
  </cols>
  <sheetData>
    <row r="1" spans="1:2" s="1" customFormat="1" ht="17.399999999999999" x14ac:dyDescent="0.3">
      <c r="A1" s="1" t="s">
        <v>128</v>
      </c>
    </row>
    <row r="3" spans="1:2" s="4" customFormat="1" ht="15.6" x14ac:dyDescent="0.3">
      <c r="A3" s="4" t="s">
        <v>30</v>
      </c>
      <c r="B3" s="4" t="s">
        <v>31</v>
      </c>
    </row>
    <row r="4" spans="1:2" x14ac:dyDescent="0.25">
      <c r="A4" s="2">
        <v>1</v>
      </c>
      <c r="B4" s="3" t="s">
        <v>132</v>
      </c>
    </row>
    <row r="5" spans="1:2" x14ac:dyDescent="0.25">
      <c r="A5" s="2">
        <v>2</v>
      </c>
      <c r="B5" s="3" t="s">
        <v>150</v>
      </c>
    </row>
    <row r="6" spans="1:2" x14ac:dyDescent="0.25">
      <c r="A6" s="2">
        <v>3</v>
      </c>
      <c r="B6" s="3" t="s">
        <v>151</v>
      </c>
    </row>
    <row r="7" spans="1:2" x14ac:dyDescent="0.25">
      <c r="A7" s="2">
        <v>4</v>
      </c>
      <c r="B7" s="3" t="s">
        <v>133</v>
      </c>
    </row>
    <row r="11" spans="1:2" x14ac:dyDescent="0.25">
      <c r="B11" s="7" t="s">
        <v>86</v>
      </c>
    </row>
    <row r="12" spans="1:2" x14ac:dyDescent="0.25">
      <c r="B12" s="7" t="s">
        <v>74</v>
      </c>
    </row>
    <row r="13" spans="1:2" x14ac:dyDescent="0.25">
      <c r="B13" s="7" t="s">
        <v>87</v>
      </c>
    </row>
    <row r="14" spans="1:2" x14ac:dyDescent="0.25">
      <c r="B14" s="7" t="s">
        <v>88</v>
      </c>
    </row>
    <row r="15" spans="1:2" x14ac:dyDescent="0.25">
      <c r="B15" s="7" t="s">
        <v>89</v>
      </c>
    </row>
    <row r="16" spans="1:2" x14ac:dyDescent="0.25">
      <c r="B16" s="7" t="s">
        <v>73</v>
      </c>
    </row>
    <row r="17" spans="2:2" x14ac:dyDescent="0.25">
      <c r="B17" s="7" t="s">
        <v>77</v>
      </c>
    </row>
    <row r="18" spans="2:2" x14ac:dyDescent="0.25">
      <c r="B18" s="7" t="s">
        <v>72</v>
      </c>
    </row>
    <row r="19" spans="2:2" x14ac:dyDescent="0.25">
      <c r="B19" s="7" t="s">
        <v>75</v>
      </c>
    </row>
    <row r="20" spans="2:2" x14ac:dyDescent="0.25">
      <c r="B20" s="7" t="s">
        <v>76</v>
      </c>
    </row>
    <row r="21" spans="2:2" x14ac:dyDescent="0.25">
      <c r="B21" s="7" t="s">
        <v>90</v>
      </c>
    </row>
    <row r="22" spans="2:2" x14ac:dyDescent="0.25">
      <c r="B22" s="7" t="s">
        <v>91</v>
      </c>
    </row>
    <row r="23" spans="2:2" x14ac:dyDescent="0.25">
      <c r="B23" s="7" t="s">
        <v>92</v>
      </c>
    </row>
    <row r="24" spans="2:2" x14ac:dyDescent="0.25">
      <c r="B24" s="7" t="s">
        <v>93</v>
      </c>
    </row>
    <row r="25" spans="2:2" x14ac:dyDescent="0.25">
      <c r="B25" s="7" t="s">
        <v>94</v>
      </c>
    </row>
    <row r="26" spans="2:2" x14ac:dyDescent="0.25">
      <c r="B26" s="7" t="s">
        <v>95</v>
      </c>
    </row>
  </sheetData>
  <hyperlinks>
    <hyperlink ref="B4" location="'1 Erfassung Ausbildungsleistung'!A1" display="Erfassung Ausbildungsleistung"/>
    <hyperlink ref="B6" location="'3 Externe Praktika minus'!A1" display="Externe Praktika minus"/>
    <hyperlink ref="B7" location="'4 Berechnungsgrundlagen'!A1" display="Berechnungsgrundlagen"/>
    <hyperlink ref="B5" location="'2 Externe Praktika plus'!A1" display="Externe Praktika plu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zoomScale="70" zoomScaleNormal="70" workbookViewId="0">
      <selection activeCell="A2" sqref="A2"/>
    </sheetView>
  </sheetViews>
  <sheetFormatPr baseColWidth="10" defaultRowHeight="13.2" x14ac:dyDescent="0.25"/>
  <cols>
    <col min="1" max="1" width="13.109375" style="12" customWidth="1"/>
    <col min="2" max="5" width="11.5546875" style="12"/>
    <col min="6" max="6" width="14.77734375" style="12" customWidth="1"/>
    <col min="7" max="18" width="13" style="12" customWidth="1"/>
    <col min="19" max="19" width="13" style="11" customWidth="1"/>
    <col min="20" max="41" width="11.5546875" style="11"/>
    <col min="42" max="16384" width="11.5546875" style="12"/>
  </cols>
  <sheetData>
    <row r="1" spans="1:41" s="8" customFormat="1" ht="17.399999999999999" x14ac:dyDescent="0.3">
      <c r="A1" s="8" t="s">
        <v>130</v>
      </c>
    </row>
    <row r="3" spans="1:41" s="11" customFormat="1" x14ac:dyDescent="0.25">
      <c r="A3" s="98" t="s">
        <v>131</v>
      </c>
      <c r="B3" s="166"/>
      <c r="C3" s="167"/>
      <c r="D3" s="167"/>
      <c r="E3" s="168"/>
      <c r="F3" s="70"/>
      <c r="G3" s="169" t="s">
        <v>0</v>
      </c>
      <c r="H3" s="169"/>
      <c r="I3" s="170" t="s">
        <v>156</v>
      </c>
      <c r="J3" s="170"/>
      <c r="K3" s="78"/>
      <c r="L3" s="164" t="s">
        <v>1</v>
      </c>
      <c r="M3" s="164"/>
      <c r="N3" s="104"/>
      <c r="O3" s="71"/>
    </row>
    <row r="5" spans="1:41" s="72" customFormat="1" x14ac:dyDescent="0.25">
      <c r="A5" s="165" t="s">
        <v>2</v>
      </c>
      <c r="B5" s="165"/>
      <c r="C5" s="165"/>
      <c r="D5" s="165"/>
      <c r="E5" s="165"/>
      <c r="F5" s="165"/>
      <c r="G5" s="165"/>
      <c r="H5" s="165"/>
      <c r="I5" s="165"/>
      <c r="J5" s="165"/>
      <c r="K5" s="165"/>
      <c r="L5" s="165"/>
      <c r="M5" s="165"/>
      <c r="N5" s="165"/>
      <c r="O5" s="165"/>
      <c r="P5" s="165"/>
      <c r="Q5" s="165"/>
      <c r="R5" s="165"/>
      <c r="S5" s="141"/>
      <c r="T5" s="141"/>
      <c r="U5" s="141"/>
      <c r="V5" s="141"/>
      <c r="W5" s="141"/>
      <c r="X5" s="141"/>
      <c r="Y5" s="141"/>
      <c r="Z5" s="141"/>
      <c r="AA5" s="141"/>
      <c r="AB5" s="141"/>
      <c r="AC5" s="141"/>
      <c r="AD5" s="141"/>
      <c r="AE5" s="141"/>
      <c r="AF5" s="141"/>
      <c r="AG5" s="141"/>
      <c r="AH5" s="141"/>
      <c r="AI5" s="141"/>
      <c r="AJ5" s="141"/>
      <c r="AK5" s="141"/>
      <c r="AL5" s="141"/>
      <c r="AM5" s="141"/>
      <c r="AN5" s="141"/>
      <c r="AO5" s="141"/>
    </row>
    <row r="6" spans="1:41" s="16" customFormat="1" ht="26.25" customHeight="1" x14ac:dyDescent="0.25">
      <c r="A6" s="154" t="s">
        <v>7</v>
      </c>
      <c r="B6" s="173" t="s">
        <v>3</v>
      </c>
      <c r="C6" s="173"/>
      <c r="D6" s="173"/>
      <c r="E6" s="173"/>
      <c r="F6" s="174"/>
      <c r="G6" s="175" t="s">
        <v>136</v>
      </c>
      <c r="H6" s="176"/>
      <c r="I6" s="176"/>
      <c r="J6" s="176"/>
      <c r="K6" s="176"/>
      <c r="L6" s="177"/>
      <c r="M6" s="176" t="s">
        <v>61</v>
      </c>
      <c r="N6" s="176"/>
      <c r="O6" s="177"/>
      <c r="P6" s="172" t="s">
        <v>140</v>
      </c>
      <c r="Q6" s="173"/>
      <c r="R6" s="101" t="s">
        <v>14</v>
      </c>
    </row>
    <row r="7" spans="1:41" s="72" customFormat="1" ht="121.95" customHeight="1" x14ac:dyDescent="0.25">
      <c r="A7" s="154"/>
      <c r="B7" s="178"/>
      <c r="C7" s="178"/>
      <c r="D7" s="178"/>
      <c r="E7" s="178"/>
      <c r="F7" s="178"/>
      <c r="G7" s="17" t="s">
        <v>67</v>
      </c>
      <c r="H7" s="17" t="s">
        <v>137</v>
      </c>
      <c r="I7" s="18"/>
      <c r="J7" s="18"/>
      <c r="K7" s="18"/>
      <c r="L7" s="17" t="s">
        <v>145</v>
      </c>
      <c r="M7" s="17" t="s">
        <v>78</v>
      </c>
      <c r="N7" s="17" t="s">
        <v>79</v>
      </c>
      <c r="O7" s="19" t="s">
        <v>66</v>
      </c>
      <c r="P7" s="19" t="s">
        <v>143</v>
      </c>
      <c r="Q7" s="19" t="s">
        <v>144</v>
      </c>
      <c r="R7" s="19" t="s">
        <v>13</v>
      </c>
      <c r="S7" s="141"/>
      <c r="T7" s="141"/>
      <c r="U7" s="141"/>
      <c r="V7" s="141"/>
      <c r="W7" s="141"/>
      <c r="X7" s="141"/>
      <c r="Y7" s="141"/>
      <c r="Z7" s="141"/>
      <c r="AA7" s="141"/>
      <c r="AB7" s="141"/>
      <c r="AC7" s="141"/>
      <c r="AD7" s="141"/>
      <c r="AE7" s="141"/>
      <c r="AF7" s="141"/>
      <c r="AG7" s="141"/>
      <c r="AH7" s="141"/>
      <c r="AI7" s="141"/>
      <c r="AJ7" s="141"/>
      <c r="AK7" s="141"/>
      <c r="AL7" s="141"/>
      <c r="AM7" s="141"/>
      <c r="AN7" s="141"/>
      <c r="AO7" s="141"/>
    </row>
    <row r="8" spans="1:41" s="72" customFormat="1" ht="13.2" customHeight="1" x14ac:dyDescent="0.25">
      <c r="A8" s="154"/>
      <c r="B8" s="162" t="s">
        <v>4</v>
      </c>
      <c r="C8" s="162"/>
      <c r="D8" s="162"/>
      <c r="E8" s="162"/>
      <c r="F8" s="162"/>
      <c r="G8" s="100" t="s">
        <v>9</v>
      </c>
      <c r="H8" s="20"/>
      <c r="I8" s="21"/>
      <c r="J8" s="21"/>
      <c r="K8" s="21"/>
      <c r="L8" s="22">
        <f>H8*'4 Berechnungsgrundlagen'!K9</f>
        <v>0</v>
      </c>
      <c r="M8" s="20"/>
      <c r="N8" s="20"/>
      <c r="O8" s="23">
        <f>((0.75*'4 Berechnungsgrundlagen'!K9)*M8)+((0.25*'4 Berechnungsgrundlagen'!K9)*N8)</f>
        <v>0</v>
      </c>
      <c r="P8" s="21"/>
      <c r="Q8" s="21"/>
      <c r="R8" s="100">
        <f>L8+O8</f>
        <v>0</v>
      </c>
      <c r="S8" s="142"/>
      <c r="T8" s="141"/>
      <c r="U8" s="141"/>
      <c r="V8" s="141"/>
      <c r="W8" s="141"/>
      <c r="X8" s="141"/>
      <c r="Y8" s="141"/>
      <c r="Z8" s="141"/>
      <c r="AA8" s="141"/>
      <c r="AB8" s="141"/>
      <c r="AC8" s="141"/>
      <c r="AD8" s="141"/>
      <c r="AE8" s="141"/>
      <c r="AF8" s="141"/>
      <c r="AG8" s="141"/>
      <c r="AH8" s="141"/>
      <c r="AI8" s="141"/>
      <c r="AJ8" s="141"/>
      <c r="AK8" s="141"/>
      <c r="AL8" s="141"/>
      <c r="AM8" s="141"/>
      <c r="AN8" s="141"/>
      <c r="AO8" s="141"/>
    </row>
    <row r="9" spans="1:41" s="72" customFormat="1" x14ac:dyDescent="0.25">
      <c r="A9" s="154"/>
      <c r="B9" s="162" t="s">
        <v>5</v>
      </c>
      <c r="C9" s="162"/>
      <c r="D9" s="162"/>
      <c r="E9" s="162"/>
      <c r="F9" s="162"/>
      <c r="G9" s="79"/>
      <c r="H9" s="127"/>
      <c r="I9" s="24"/>
      <c r="J9" s="24"/>
      <c r="K9" s="24"/>
      <c r="L9" s="25"/>
      <c r="M9" s="25"/>
      <c r="N9" s="25"/>
      <c r="O9" s="26"/>
      <c r="P9" s="25"/>
      <c r="Q9" s="25"/>
      <c r="R9" s="21"/>
      <c r="S9" s="143"/>
      <c r="T9" s="141"/>
      <c r="U9" s="141"/>
      <c r="V9" s="141"/>
      <c r="W9" s="141"/>
      <c r="X9" s="141"/>
      <c r="Y9" s="141"/>
      <c r="Z9" s="141"/>
      <c r="AA9" s="141"/>
      <c r="AB9" s="141"/>
      <c r="AC9" s="141"/>
      <c r="AD9" s="141"/>
      <c r="AE9" s="141"/>
      <c r="AF9" s="141"/>
      <c r="AG9" s="141"/>
      <c r="AH9" s="141"/>
      <c r="AI9" s="141"/>
      <c r="AJ9" s="141"/>
      <c r="AK9" s="141"/>
      <c r="AL9" s="141"/>
      <c r="AM9" s="141"/>
      <c r="AN9" s="141"/>
      <c r="AO9" s="141"/>
    </row>
    <row r="10" spans="1:41" s="72" customFormat="1" x14ac:dyDescent="0.25">
      <c r="A10" s="154"/>
      <c r="B10" s="171" t="s">
        <v>11</v>
      </c>
      <c r="C10" s="171"/>
      <c r="D10" s="171"/>
      <c r="E10" s="171"/>
      <c r="F10" s="171"/>
      <c r="G10" s="100" t="s">
        <v>8</v>
      </c>
      <c r="H10" s="20"/>
      <c r="I10" s="21"/>
      <c r="J10" s="21"/>
      <c r="K10" s="21"/>
      <c r="L10" s="100">
        <f>H10*'4 Berechnungsgrundlagen'!K11</f>
        <v>0</v>
      </c>
      <c r="M10" s="20"/>
      <c r="N10" s="20"/>
      <c r="O10" s="23">
        <f>((0.75*'4 Berechnungsgrundlagen'!K11)*M10)+((0.25*'4 Berechnungsgrundlagen'!K11)*N10)</f>
        <v>0</v>
      </c>
      <c r="P10" s="21"/>
      <c r="Q10" s="21"/>
      <c r="R10" s="100">
        <f t="shared" ref="R10:R20" si="0">L10+O10</f>
        <v>0</v>
      </c>
      <c r="S10" s="142"/>
      <c r="T10" s="144"/>
      <c r="U10" s="141"/>
      <c r="V10" s="141"/>
      <c r="W10" s="141"/>
      <c r="X10" s="141"/>
      <c r="Y10" s="141"/>
      <c r="Z10" s="141"/>
      <c r="AA10" s="141"/>
      <c r="AB10" s="141"/>
      <c r="AC10" s="141"/>
      <c r="AD10" s="141"/>
      <c r="AE10" s="141"/>
      <c r="AF10" s="141"/>
      <c r="AG10" s="141"/>
      <c r="AH10" s="141"/>
      <c r="AI10" s="141"/>
      <c r="AJ10" s="141"/>
      <c r="AK10" s="141"/>
      <c r="AL10" s="141"/>
      <c r="AM10" s="141"/>
      <c r="AN10" s="141"/>
      <c r="AO10" s="141"/>
    </row>
    <row r="11" spans="1:41" s="72" customFormat="1" x14ac:dyDescent="0.25">
      <c r="A11" s="154"/>
      <c r="B11" s="171" t="s">
        <v>10</v>
      </c>
      <c r="C11" s="171"/>
      <c r="D11" s="171"/>
      <c r="E11" s="171"/>
      <c r="F11" s="171"/>
      <c r="G11" s="100" t="s">
        <v>8</v>
      </c>
      <c r="H11" s="20"/>
      <c r="I11" s="21"/>
      <c r="J11" s="21"/>
      <c r="K11" s="21"/>
      <c r="L11" s="100">
        <f>H11*'4 Berechnungsgrundlagen'!K12</f>
        <v>0</v>
      </c>
      <c r="M11" s="20"/>
      <c r="N11" s="20"/>
      <c r="O11" s="23">
        <f>((0.75*'4 Berechnungsgrundlagen'!K12)*M11)+((0.25*'4 Berechnungsgrundlagen'!K12)*N11)</f>
        <v>0</v>
      </c>
      <c r="P11" s="21"/>
      <c r="Q11" s="21"/>
      <c r="R11" s="100">
        <f t="shared" si="0"/>
        <v>0</v>
      </c>
      <c r="S11" s="142"/>
      <c r="T11" s="144"/>
      <c r="U11" s="141"/>
      <c r="V11" s="141"/>
      <c r="W11" s="141"/>
      <c r="X11" s="141"/>
      <c r="Y11" s="141"/>
      <c r="Z11" s="141"/>
      <c r="AA11" s="141"/>
      <c r="AB11" s="141"/>
      <c r="AC11" s="141"/>
      <c r="AD11" s="141"/>
      <c r="AE11" s="141"/>
      <c r="AF11" s="141"/>
      <c r="AG11" s="141"/>
      <c r="AH11" s="141"/>
      <c r="AI11" s="141"/>
      <c r="AJ11" s="141"/>
      <c r="AK11" s="141"/>
      <c r="AL11" s="141"/>
      <c r="AM11" s="141"/>
      <c r="AN11" s="141"/>
      <c r="AO11" s="141"/>
    </row>
    <row r="12" spans="1:41" s="72" customFormat="1" x14ac:dyDescent="0.25">
      <c r="A12" s="154"/>
      <c r="B12" s="171" t="s">
        <v>12</v>
      </c>
      <c r="C12" s="171"/>
      <c r="D12" s="171"/>
      <c r="E12" s="171"/>
      <c r="F12" s="171"/>
      <c r="G12" s="100" t="s">
        <v>9</v>
      </c>
      <c r="H12" s="27"/>
      <c r="I12" s="21"/>
      <c r="J12" s="21"/>
      <c r="K12" s="21"/>
      <c r="L12" s="100">
        <f>H12*'4 Berechnungsgrundlagen'!K13</f>
        <v>0</v>
      </c>
      <c r="M12" s="27"/>
      <c r="N12" s="27"/>
      <c r="O12" s="23">
        <f>((0.75*'4 Berechnungsgrundlagen'!K13)*M12)+((0.25*'4 Berechnungsgrundlagen'!K13)*N12)</f>
        <v>0</v>
      </c>
      <c r="P12" s="21"/>
      <c r="Q12" s="21"/>
      <c r="R12" s="100">
        <f t="shared" si="0"/>
        <v>0</v>
      </c>
      <c r="S12" s="142"/>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row>
    <row r="13" spans="1:41" s="72" customFormat="1" x14ac:dyDescent="0.25">
      <c r="A13" s="154"/>
      <c r="B13" s="179" t="s">
        <v>6</v>
      </c>
      <c r="C13" s="179"/>
      <c r="D13" s="179"/>
      <c r="E13" s="179"/>
      <c r="F13" s="179"/>
      <c r="G13" s="28"/>
      <c r="H13" s="28"/>
      <c r="I13" s="29"/>
      <c r="J13" s="29"/>
      <c r="K13" s="29"/>
      <c r="L13" s="28"/>
      <c r="M13" s="28"/>
      <c r="N13" s="28"/>
      <c r="O13" s="26"/>
      <c r="P13" s="28"/>
      <c r="Q13" s="28"/>
      <c r="R13" s="21"/>
      <c r="S13" s="142"/>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row>
    <row r="14" spans="1:41" s="72" customFormat="1" x14ac:dyDescent="0.25">
      <c r="A14" s="154"/>
      <c r="B14" s="171" t="s">
        <v>11</v>
      </c>
      <c r="C14" s="171"/>
      <c r="D14" s="171"/>
      <c r="E14" s="171"/>
      <c r="F14" s="171"/>
      <c r="G14" s="100" t="s">
        <v>8</v>
      </c>
      <c r="H14" s="20"/>
      <c r="I14" s="21"/>
      <c r="J14" s="21"/>
      <c r="K14" s="21"/>
      <c r="L14" s="22">
        <f>H14*'4 Berechnungsgrundlagen'!K15</f>
        <v>0</v>
      </c>
      <c r="M14" s="30"/>
      <c r="N14" s="31"/>
      <c r="O14" s="23">
        <f>((0.75*'4 Berechnungsgrundlagen'!K15)*M14)+((0.25*'4 Berechnungsgrundlagen'!K15)*N14)</f>
        <v>0</v>
      </c>
      <c r="P14" s="21"/>
      <c r="Q14" s="21"/>
      <c r="R14" s="100">
        <f t="shared" si="0"/>
        <v>0</v>
      </c>
      <c r="S14" s="142"/>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row>
    <row r="15" spans="1:41" s="72" customFormat="1" x14ac:dyDescent="0.25">
      <c r="A15" s="154"/>
      <c r="B15" s="171" t="s">
        <v>10</v>
      </c>
      <c r="C15" s="171"/>
      <c r="D15" s="171"/>
      <c r="E15" s="171"/>
      <c r="F15" s="171"/>
      <c r="G15" s="103" t="s">
        <v>8</v>
      </c>
      <c r="H15" s="27"/>
      <c r="I15" s="21"/>
      <c r="J15" s="21"/>
      <c r="K15" s="21"/>
      <c r="L15" s="22">
        <f>H15*'4 Berechnungsgrundlagen'!K16</f>
        <v>0</v>
      </c>
      <c r="M15" s="20"/>
      <c r="N15" s="32"/>
      <c r="O15" s="23">
        <f>((0.75*'4 Berechnungsgrundlagen'!K16)*M15)+((0.25*'4 Berechnungsgrundlagen'!K16)*N15)</f>
        <v>0</v>
      </c>
      <c r="P15" s="33"/>
      <c r="Q15" s="33"/>
      <c r="R15" s="100">
        <f t="shared" si="0"/>
        <v>0</v>
      </c>
      <c r="S15" s="142"/>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row>
    <row r="16" spans="1:41" s="72" customFormat="1" x14ac:dyDescent="0.25">
      <c r="A16" s="154"/>
      <c r="B16" s="171" t="s">
        <v>12</v>
      </c>
      <c r="C16" s="171"/>
      <c r="D16" s="171"/>
      <c r="E16" s="171"/>
      <c r="F16" s="171"/>
      <c r="G16" s="103" t="s">
        <v>9</v>
      </c>
      <c r="H16" s="27"/>
      <c r="I16" s="21"/>
      <c r="J16" s="21"/>
      <c r="K16" s="21"/>
      <c r="L16" s="22">
        <f>H16*'4 Berechnungsgrundlagen'!K17</f>
        <v>0</v>
      </c>
      <c r="M16" s="27"/>
      <c r="N16" s="34"/>
      <c r="O16" s="23">
        <f>((0.75*'4 Berechnungsgrundlagen'!K17)*M16)+((0.25*'4 Berechnungsgrundlagen'!K17)*N16)</f>
        <v>0</v>
      </c>
      <c r="P16" s="33"/>
      <c r="Q16" s="33"/>
      <c r="R16" s="100">
        <f t="shared" si="0"/>
        <v>0</v>
      </c>
      <c r="S16" s="142"/>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row>
    <row r="17" spans="1:41" s="72" customFormat="1" x14ac:dyDescent="0.25">
      <c r="A17" s="154"/>
      <c r="B17" s="171" t="s">
        <v>152</v>
      </c>
      <c r="C17" s="171"/>
      <c r="D17" s="171"/>
      <c r="E17" s="171"/>
      <c r="F17" s="171"/>
      <c r="G17" s="133" t="s">
        <v>153</v>
      </c>
      <c r="H17" s="132"/>
      <c r="I17" s="135"/>
      <c r="J17" s="21"/>
      <c r="K17" s="21"/>
      <c r="L17" s="131">
        <f>H17*'4 Berechnungsgrundlagen'!K18</f>
        <v>0</v>
      </c>
      <c r="M17" s="137"/>
      <c r="N17" s="136"/>
      <c r="O17" s="23">
        <f>((0.75*'4 Berechnungsgrundlagen'!K19)*M17)+((0.25*'4 Berechnungsgrundlagen'!K19)*N17)</f>
        <v>0</v>
      </c>
      <c r="P17" s="33"/>
      <c r="Q17" s="33"/>
      <c r="R17" s="131">
        <f t="shared" si="0"/>
        <v>0</v>
      </c>
      <c r="S17" s="142"/>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row>
    <row r="18" spans="1:41" s="72" customFormat="1" x14ac:dyDescent="0.25">
      <c r="A18" s="154"/>
      <c r="B18" s="155" t="s">
        <v>50</v>
      </c>
      <c r="C18" s="155"/>
      <c r="D18" s="155"/>
      <c r="E18" s="155"/>
      <c r="F18" s="155"/>
      <c r="G18" s="33"/>
      <c r="H18" s="134"/>
      <c r="I18" s="21"/>
      <c r="J18" s="21"/>
      <c r="K18" s="21"/>
      <c r="L18" s="33"/>
      <c r="M18" s="33"/>
      <c r="N18" s="138"/>
      <c r="O18" s="26"/>
      <c r="P18" s="33"/>
      <c r="Q18" s="33"/>
      <c r="R18" s="21"/>
      <c r="S18" s="142"/>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row>
    <row r="19" spans="1:41" s="72" customFormat="1" x14ac:dyDescent="0.25">
      <c r="A19" s="154"/>
      <c r="B19" s="184" t="s">
        <v>51</v>
      </c>
      <c r="C19" s="184"/>
      <c r="D19" s="184"/>
      <c r="E19" s="184"/>
      <c r="F19" s="184"/>
      <c r="G19" s="103" t="s">
        <v>8</v>
      </c>
      <c r="H19" s="30"/>
      <c r="I19" s="21"/>
      <c r="J19" s="21"/>
      <c r="K19" s="21"/>
      <c r="L19" s="103">
        <f>H19*'4 Berechnungsgrundlagen'!K20</f>
        <v>0</v>
      </c>
      <c r="M19" s="20"/>
      <c r="N19" s="32"/>
      <c r="O19" s="23">
        <f>((0.75*'4 Berechnungsgrundlagen'!K20)*M19)+((0.25*'4 Berechnungsgrundlagen'!K20)*N19)</f>
        <v>0</v>
      </c>
      <c r="P19" s="33"/>
      <c r="Q19" s="33"/>
      <c r="R19" s="100">
        <f t="shared" si="0"/>
        <v>0</v>
      </c>
      <c r="S19" s="142"/>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row>
    <row r="20" spans="1:41" s="72" customFormat="1" x14ac:dyDescent="0.25">
      <c r="A20" s="154"/>
      <c r="B20" s="185" t="s">
        <v>52</v>
      </c>
      <c r="C20" s="185"/>
      <c r="D20" s="185"/>
      <c r="E20" s="185"/>
      <c r="F20" s="185"/>
      <c r="G20" s="103" t="s">
        <v>19</v>
      </c>
      <c r="H20" s="20"/>
      <c r="I20" s="21"/>
      <c r="J20" s="21"/>
      <c r="K20" s="21"/>
      <c r="L20" s="103">
        <f>H20*'4 Berechnungsgrundlagen'!K21</f>
        <v>0</v>
      </c>
      <c r="M20" s="27"/>
      <c r="N20" s="34"/>
      <c r="O20" s="23">
        <f>((0.75*'4 Berechnungsgrundlagen'!K21)*M20)+((0.25*'4 Berechnungsgrundlagen'!K21)*N20)</f>
        <v>0</v>
      </c>
      <c r="P20" s="33"/>
      <c r="Q20" s="33"/>
      <c r="R20" s="100">
        <f t="shared" si="0"/>
        <v>0</v>
      </c>
      <c r="S20" s="142"/>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row>
    <row r="21" spans="1:41" s="16" customFormat="1" ht="26.25" customHeight="1" x14ac:dyDescent="0.25">
      <c r="A21" s="154" t="s">
        <v>15</v>
      </c>
      <c r="B21" s="173" t="s">
        <v>3</v>
      </c>
      <c r="C21" s="173"/>
      <c r="D21" s="173"/>
      <c r="E21" s="173"/>
      <c r="F21" s="174"/>
      <c r="G21" s="175" t="s">
        <v>136</v>
      </c>
      <c r="H21" s="176"/>
      <c r="I21" s="176"/>
      <c r="J21" s="176"/>
      <c r="K21" s="176"/>
      <c r="L21" s="176"/>
      <c r="M21" s="175" t="s">
        <v>61</v>
      </c>
      <c r="N21" s="176"/>
      <c r="O21" s="177"/>
      <c r="P21" s="172" t="s">
        <v>140</v>
      </c>
      <c r="Q21" s="173"/>
      <c r="R21" s="101" t="s">
        <v>14</v>
      </c>
      <c r="T21" s="141"/>
    </row>
    <row r="22" spans="1:41" s="35" customFormat="1" ht="121.95" customHeight="1" x14ac:dyDescent="0.25">
      <c r="A22" s="154"/>
      <c r="B22" s="180"/>
      <c r="C22" s="180"/>
      <c r="D22" s="180"/>
      <c r="E22" s="180"/>
      <c r="F22" s="180"/>
      <c r="G22" s="181" t="s">
        <v>67</v>
      </c>
      <c r="H22" s="181" t="s">
        <v>138</v>
      </c>
      <c r="I22" s="181"/>
      <c r="J22" s="181"/>
      <c r="K22" s="181"/>
      <c r="L22" s="160" t="s">
        <v>145</v>
      </c>
      <c r="M22" s="181" t="s">
        <v>81</v>
      </c>
      <c r="N22" s="181" t="s">
        <v>80</v>
      </c>
      <c r="O22" s="159" t="s">
        <v>66</v>
      </c>
      <c r="P22" s="159" t="s">
        <v>143</v>
      </c>
      <c r="Q22" s="159" t="s">
        <v>144</v>
      </c>
      <c r="R22" s="159" t="s">
        <v>13</v>
      </c>
      <c r="S22" s="144"/>
      <c r="T22" s="141"/>
      <c r="U22" s="144"/>
      <c r="V22" s="144"/>
      <c r="W22" s="144"/>
      <c r="X22" s="144"/>
      <c r="Y22" s="144"/>
      <c r="Z22" s="144"/>
      <c r="AA22" s="144"/>
      <c r="AB22" s="144"/>
      <c r="AC22" s="144"/>
      <c r="AD22" s="144"/>
      <c r="AE22" s="144"/>
      <c r="AF22" s="144"/>
      <c r="AG22" s="144"/>
      <c r="AH22" s="144"/>
      <c r="AI22" s="144"/>
      <c r="AJ22" s="144"/>
      <c r="AK22" s="144"/>
      <c r="AL22" s="144"/>
      <c r="AM22" s="144"/>
      <c r="AN22" s="144"/>
      <c r="AO22" s="144"/>
    </row>
    <row r="23" spans="1:41" s="72" customFormat="1" x14ac:dyDescent="0.25">
      <c r="A23" s="154"/>
      <c r="B23" s="180"/>
      <c r="C23" s="180"/>
      <c r="D23" s="180"/>
      <c r="E23" s="180"/>
      <c r="F23" s="180"/>
      <c r="G23" s="181"/>
      <c r="H23" s="17" t="s">
        <v>57</v>
      </c>
      <c r="I23" s="17" t="s">
        <v>56</v>
      </c>
      <c r="J23" s="17" t="s">
        <v>55</v>
      </c>
      <c r="K23" s="17" t="s">
        <v>54</v>
      </c>
      <c r="L23" s="160"/>
      <c r="M23" s="181"/>
      <c r="N23" s="181"/>
      <c r="O23" s="159"/>
      <c r="P23" s="159"/>
      <c r="Q23" s="159"/>
      <c r="R23" s="159"/>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row>
    <row r="24" spans="1:41" s="72" customFormat="1" ht="13.2" customHeight="1" x14ac:dyDescent="0.25">
      <c r="A24" s="154"/>
      <c r="B24" s="162" t="s">
        <v>16</v>
      </c>
      <c r="C24" s="162"/>
      <c r="D24" s="162"/>
      <c r="E24" s="162"/>
      <c r="F24" s="162"/>
      <c r="G24" s="186"/>
      <c r="H24" s="186"/>
      <c r="I24" s="186"/>
      <c r="J24" s="186"/>
      <c r="K24" s="186"/>
      <c r="L24" s="186"/>
      <c r="M24" s="186"/>
      <c r="N24" s="186"/>
      <c r="O24" s="186"/>
      <c r="P24" s="186"/>
      <c r="Q24" s="33"/>
      <c r="R24" s="33"/>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row>
    <row r="25" spans="1:41" s="72" customFormat="1" x14ac:dyDescent="0.25">
      <c r="A25" s="154"/>
      <c r="B25" s="153" t="s">
        <v>11</v>
      </c>
      <c r="C25" s="153"/>
      <c r="D25" s="153"/>
      <c r="E25" s="153"/>
      <c r="F25" s="153"/>
      <c r="G25" s="103" t="s">
        <v>8</v>
      </c>
      <c r="H25" s="20"/>
      <c r="I25" s="20"/>
      <c r="J25" s="20"/>
      <c r="K25" s="33"/>
      <c r="L25" s="103">
        <f>((H25*'4 Berechnungsgrundlagen'!C29)+(I25*'4 Berechnungsgrundlagen'!D29)+(J25*'4 Berechnungsgrundlagen'!E29))</f>
        <v>0</v>
      </c>
      <c r="M25" s="30"/>
      <c r="N25" s="31"/>
      <c r="O25" s="103">
        <f>N25</f>
        <v>0</v>
      </c>
      <c r="P25" s="33"/>
      <c r="Q25" s="33"/>
      <c r="R25" s="103">
        <f>L25+O25</f>
        <v>0</v>
      </c>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row>
    <row r="26" spans="1:41" s="72" customFormat="1" x14ac:dyDescent="0.25">
      <c r="A26" s="154"/>
      <c r="B26" s="153" t="s">
        <v>12</v>
      </c>
      <c r="C26" s="153"/>
      <c r="D26" s="153"/>
      <c r="E26" s="153"/>
      <c r="F26" s="153"/>
      <c r="G26" s="103" t="s">
        <v>9</v>
      </c>
      <c r="H26" s="20"/>
      <c r="I26" s="20"/>
      <c r="J26" s="33"/>
      <c r="K26" s="33"/>
      <c r="L26" s="103">
        <f>(H26*'4 Berechnungsgrundlagen'!C30)+(I26*'4 Berechnungsgrundlagen'!D30)</f>
        <v>0</v>
      </c>
      <c r="M26" s="20"/>
      <c r="N26" s="32"/>
      <c r="O26" s="103">
        <f t="shared" ref="O26:O29" si="1">N26</f>
        <v>0</v>
      </c>
      <c r="P26" s="33"/>
      <c r="Q26" s="33"/>
      <c r="R26" s="103">
        <f t="shared" ref="R26:R29" si="2">L26+O26</f>
        <v>0</v>
      </c>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row>
    <row r="27" spans="1:41" s="72" customFormat="1" x14ac:dyDescent="0.25">
      <c r="A27" s="154"/>
      <c r="B27" s="153" t="s">
        <v>17</v>
      </c>
      <c r="C27" s="153"/>
      <c r="D27" s="153"/>
      <c r="E27" s="153"/>
      <c r="F27" s="153"/>
      <c r="G27" s="103" t="s">
        <v>8</v>
      </c>
      <c r="H27" s="36"/>
      <c r="I27" s="20"/>
      <c r="J27" s="20"/>
      <c r="K27" s="33"/>
      <c r="L27" s="103">
        <f>((H27*'4 Berechnungsgrundlagen'!C31)+(I27*'4 Berechnungsgrundlagen'!D31)+(J27*'4 Berechnungsgrundlagen'!E31))</f>
        <v>0</v>
      </c>
      <c r="M27" s="36"/>
      <c r="N27" s="37"/>
      <c r="O27" s="103">
        <f t="shared" si="1"/>
        <v>0</v>
      </c>
      <c r="P27" s="33"/>
      <c r="Q27" s="33"/>
      <c r="R27" s="103">
        <f t="shared" si="2"/>
        <v>0</v>
      </c>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row>
    <row r="28" spans="1:41" s="72" customFormat="1" x14ac:dyDescent="0.25">
      <c r="A28" s="154"/>
      <c r="B28" s="161" t="s">
        <v>18</v>
      </c>
      <c r="C28" s="161"/>
      <c r="D28" s="161"/>
      <c r="E28" s="161"/>
      <c r="F28" s="161"/>
      <c r="G28" s="103" t="s">
        <v>19</v>
      </c>
      <c r="H28" s="20"/>
      <c r="I28" s="27"/>
      <c r="J28" s="27"/>
      <c r="K28" s="20"/>
      <c r="L28" s="103">
        <f>((H28*'4 Berechnungsgrundlagen'!C32)+(I28*'4 Berechnungsgrundlagen'!D32)+(J28*'4 Berechnungsgrundlagen'!E32)+(K28*'4 Berechnungsgrundlagen'!F32))</f>
        <v>0</v>
      </c>
      <c r="M28" s="20"/>
      <c r="N28" s="32"/>
      <c r="O28" s="103">
        <f t="shared" si="1"/>
        <v>0</v>
      </c>
      <c r="P28" s="33"/>
      <c r="Q28" s="33"/>
      <c r="R28" s="103">
        <f t="shared" si="2"/>
        <v>0</v>
      </c>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row>
    <row r="29" spans="1:41" s="72" customFormat="1" x14ac:dyDescent="0.25">
      <c r="A29" s="154"/>
      <c r="B29" s="182" t="s">
        <v>64</v>
      </c>
      <c r="C29" s="182"/>
      <c r="D29" s="182"/>
      <c r="E29" s="182"/>
      <c r="F29" s="182"/>
      <c r="G29" s="103" t="s">
        <v>69</v>
      </c>
      <c r="H29" s="21"/>
      <c r="I29" s="21"/>
      <c r="J29" s="21"/>
      <c r="K29" s="20"/>
      <c r="L29" s="103">
        <f>K29*'4 Berechnungsgrundlagen'!E33</f>
        <v>0</v>
      </c>
      <c r="M29" s="27"/>
      <c r="N29" s="34"/>
      <c r="O29" s="103">
        <f t="shared" si="1"/>
        <v>0</v>
      </c>
      <c r="P29" s="33"/>
      <c r="Q29" s="33"/>
      <c r="R29" s="103">
        <f t="shared" si="2"/>
        <v>0</v>
      </c>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row>
    <row r="30" spans="1:41" s="72" customFormat="1" x14ac:dyDescent="0.25">
      <c r="A30" s="154"/>
      <c r="B30" s="155" t="s">
        <v>119</v>
      </c>
      <c r="C30" s="155"/>
      <c r="D30" s="155"/>
      <c r="E30" s="155"/>
      <c r="F30" s="155"/>
      <c r="G30" s="156"/>
      <c r="H30" s="156"/>
      <c r="I30" s="156"/>
      <c r="J30" s="156"/>
      <c r="K30" s="156"/>
      <c r="L30" s="156"/>
      <c r="M30" s="156"/>
      <c r="N30" s="156"/>
      <c r="O30" s="156"/>
      <c r="P30" s="156"/>
      <c r="Q30" s="33"/>
      <c r="R30" s="33"/>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row>
    <row r="31" spans="1:41" s="72" customFormat="1" x14ac:dyDescent="0.25">
      <c r="A31" s="154"/>
      <c r="B31" s="157" t="s">
        <v>11</v>
      </c>
      <c r="C31" s="157"/>
      <c r="D31" s="157"/>
      <c r="E31" s="157"/>
      <c r="F31" s="157"/>
      <c r="G31" s="106" t="s">
        <v>8</v>
      </c>
      <c r="H31" s="110"/>
      <c r="I31" s="111"/>
      <c r="J31" s="110"/>
      <c r="K31" s="105"/>
      <c r="L31" s="106">
        <f>(H31*'4 Berechnungsgrundlagen'!C35)+(I31*'4 Berechnungsgrundlagen'!D35)+(J31*'4 Berechnungsgrundlagen'!E35)</f>
        <v>0</v>
      </c>
      <c r="M31" s="110"/>
      <c r="N31" s="112"/>
      <c r="O31" s="106">
        <f>N31</f>
        <v>0</v>
      </c>
      <c r="P31" s="105"/>
      <c r="Q31" s="33"/>
      <c r="R31" s="108">
        <f>L31+O31</f>
        <v>0</v>
      </c>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row>
    <row r="32" spans="1:41" s="72" customFormat="1" x14ac:dyDescent="0.25">
      <c r="A32" s="154"/>
      <c r="B32" s="158" t="s">
        <v>120</v>
      </c>
      <c r="C32" s="158"/>
      <c r="D32" s="158"/>
      <c r="E32" s="158"/>
      <c r="F32" s="158"/>
      <c r="G32" s="109" t="s">
        <v>9</v>
      </c>
      <c r="H32" s="113"/>
      <c r="I32" s="110"/>
      <c r="J32" s="18"/>
      <c r="K32" s="18"/>
      <c r="L32" s="106">
        <f>(H32*'4 Berechnungsgrundlagen'!C36)+(I32*'4 Berechnungsgrundlagen'!D36)</f>
        <v>0</v>
      </c>
      <c r="M32" s="113"/>
      <c r="N32" s="114"/>
      <c r="O32" s="106">
        <f>N32</f>
        <v>0</v>
      </c>
      <c r="P32" s="18"/>
      <c r="Q32" s="33"/>
      <c r="R32" s="108">
        <f>L32+O32</f>
        <v>0</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row>
    <row r="33" spans="1:41" s="72" customFormat="1" ht="26.25" customHeight="1" x14ac:dyDescent="0.25">
      <c r="A33" s="154"/>
      <c r="B33" s="173" t="s">
        <v>3</v>
      </c>
      <c r="C33" s="173"/>
      <c r="D33" s="173"/>
      <c r="E33" s="173"/>
      <c r="F33" s="174"/>
      <c r="G33" s="175" t="s">
        <v>139</v>
      </c>
      <c r="H33" s="176"/>
      <c r="I33" s="176"/>
      <c r="J33" s="176"/>
      <c r="K33" s="176"/>
      <c r="L33" s="176"/>
      <c r="M33" s="176"/>
      <c r="N33" s="176"/>
      <c r="O33" s="177"/>
      <c r="P33" s="175" t="s">
        <v>140</v>
      </c>
      <c r="Q33" s="176"/>
      <c r="R33" s="38" t="s">
        <v>14</v>
      </c>
      <c r="S33" s="39"/>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row>
    <row r="34" spans="1:41" s="72" customFormat="1" ht="67.05" customHeight="1" x14ac:dyDescent="0.25">
      <c r="A34" s="154"/>
      <c r="B34" s="187"/>
      <c r="C34" s="187"/>
      <c r="D34" s="187"/>
      <c r="E34" s="187"/>
      <c r="F34" s="187"/>
      <c r="G34" s="17" t="s">
        <v>67</v>
      </c>
      <c r="H34" s="40" t="s">
        <v>68</v>
      </c>
      <c r="I34" s="33"/>
      <c r="J34" s="33"/>
      <c r="K34" s="33"/>
      <c r="L34" s="41"/>
      <c r="M34" s="41"/>
      <c r="N34" s="42"/>
      <c r="O34" s="18"/>
      <c r="P34" s="102" t="s">
        <v>143</v>
      </c>
      <c r="Q34" s="102" t="s">
        <v>144</v>
      </c>
      <c r="R34" s="102" t="s">
        <v>13</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row>
    <row r="35" spans="1:41" s="72" customFormat="1" x14ac:dyDescent="0.25">
      <c r="A35" s="154"/>
      <c r="B35" s="162" t="s">
        <v>20</v>
      </c>
      <c r="C35" s="162"/>
      <c r="D35" s="162"/>
      <c r="E35" s="162"/>
      <c r="F35" s="162"/>
      <c r="G35" s="163"/>
      <c r="H35" s="163"/>
      <c r="I35" s="163"/>
      <c r="J35" s="163"/>
      <c r="K35" s="163"/>
      <c r="L35" s="163"/>
      <c r="M35" s="163"/>
      <c r="N35" s="163"/>
      <c r="O35" s="163"/>
      <c r="P35" s="163"/>
      <c r="Q35" s="33"/>
      <c r="R35" s="33"/>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row>
    <row r="36" spans="1:41" s="72" customFormat="1" x14ac:dyDescent="0.25">
      <c r="A36" s="154"/>
      <c r="B36" s="153" t="s">
        <v>21</v>
      </c>
      <c r="C36" s="153"/>
      <c r="D36" s="153"/>
      <c r="E36" s="153"/>
      <c r="F36" s="153"/>
      <c r="G36" s="103" t="s">
        <v>8</v>
      </c>
      <c r="H36" s="20"/>
      <c r="I36" s="33"/>
      <c r="J36" s="33"/>
      <c r="K36" s="33"/>
      <c r="L36" s="33"/>
      <c r="M36" s="21"/>
      <c r="N36" s="21"/>
      <c r="O36" s="21"/>
      <c r="P36" s="33"/>
      <c r="Q36" s="33"/>
      <c r="R36" s="103">
        <f>H36</f>
        <v>0</v>
      </c>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row>
    <row r="37" spans="1:41" s="72" customFormat="1" x14ac:dyDescent="0.25">
      <c r="A37" s="154"/>
      <c r="B37" s="153" t="s">
        <v>22</v>
      </c>
      <c r="C37" s="153"/>
      <c r="D37" s="153"/>
      <c r="E37" s="153"/>
      <c r="F37" s="153"/>
      <c r="G37" s="103" t="s">
        <v>19</v>
      </c>
      <c r="H37" s="36"/>
      <c r="I37" s="33"/>
      <c r="J37" s="33"/>
      <c r="K37" s="33"/>
      <c r="L37" s="33"/>
      <c r="M37" s="21"/>
      <c r="N37" s="21"/>
      <c r="O37" s="21"/>
      <c r="P37" s="33"/>
      <c r="Q37" s="33"/>
      <c r="R37" s="103">
        <f t="shared" ref="R37" si="3">H37</f>
        <v>0</v>
      </c>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row>
    <row r="38" spans="1:41" s="72" customFormat="1" x14ac:dyDescent="0.25">
      <c r="A38" s="154"/>
      <c r="B38" s="155" t="s">
        <v>114</v>
      </c>
      <c r="C38" s="155"/>
      <c r="D38" s="155"/>
      <c r="E38" s="155"/>
      <c r="F38" s="155"/>
      <c r="G38" s="105"/>
      <c r="H38" s="139"/>
      <c r="I38" s="18"/>
      <c r="J38" s="18"/>
      <c r="K38" s="18"/>
      <c r="L38" s="18"/>
      <c r="M38" s="18"/>
      <c r="N38" s="18"/>
      <c r="O38" s="18"/>
      <c r="P38" s="18"/>
      <c r="Q38" s="33"/>
      <c r="R38" s="33"/>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row>
    <row r="39" spans="1:41" s="72" customFormat="1" x14ac:dyDescent="0.25">
      <c r="A39" s="154"/>
      <c r="B39" s="153" t="s">
        <v>115</v>
      </c>
      <c r="C39" s="153"/>
      <c r="D39" s="153"/>
      <c r="E39" s="153"/>
      <c r="F39" s="153"/>
      <c r="G39" s="106" t="s">
        <v>8</v>
      </c>
      <c r="H39" s="107"/>
      <c r="I39" s="105"/>
      <c r="J39" s="105"/>
      <c r="K39" s="105"/>
      <c r="L39" s="105"/>
      <c r="M39" s="105"/>
      <c r="N39" s="105"/>
      <c r="O39" s="105"/>
      <c r="P39" s="105"/>
      <c r="Q39" s="33"/>
      <c r="R39" s="108">
        <f>H39</f>
        <v>0</v>
      </c>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row>
    <row r="40" spans="1:41" s="72" customFormat="1" x14ac:dyDescent="0.25">
      <c r="A40" s="154"/>
      <c r="B40" s="153" t="s">
        <v>116</v>
      </c>
      <c r="C40" s="153"/>
      <c r="D40" s="153"/>
      <c r="E40" s="153"/>
      <c r="F40" s="153"/>
      <c r="G40" s="109" t="s">
        <v>117</v>
      </c>
      <c r="H40" s="107"/>
      <c r="I40" s="18"/>
      <c r="J40" s="18"/>
      <c r="K40" s="18"/>
      <c r="L40" s="18"/>
      <c r="M40" s="18"/>
      <c r="N40" s="18"/>
      <c r="O40" s="18"/>
      <c r="P40" s="18"/>
      <c r="Q40" s="33"/>
      <c r="R40" s="108">
        <f t="shared" ref="R40:R41" si="4">H40</f>
        <v>0</v>
      </c>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row>
    <row r="41" spans="1:41" s="72" customFormat="1" x14ac:dyDescent="0.25">
      <c r="A41" s="154"/>
      <c r="B41" s="153" t="s">
        <v>118</v>
      </c>
      <c r="C41" s="153"/>
      <c r="D41" s="153"/>
      <c r="E41" s="153"/>
      <c r="F41" s="153"/>
      <c r="G41" s="109" t="s">
        <v>19</v>
      </c>
      <c r="H41" s="110"/>
      <c r="I41" s="18"/>
      <c r="J41" s="18"/>
      <c r="K41" s="18"/>
      <c r="L41" s="18"/>
      <c r="M41" s="18"/>
      <c r="N41" s="18"/>
      <c r="O41" s="18"/>
      <c r="P41" s="18"/>
      <c r="Q41" s="33"/>
      <c r="R41" s="108">
        <f t="shared" si="4"/>
        <v>0</v>
      </c>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row>
    <row r="42" spans="1:41" s="45" customFormat="1" ht="15.9" customHeight="1" thickBot="1" x14ac:dyDescent="0.3">
      <c r="A42" s="183" t="s">
        <v>113</v>
      </c>
      <c r="B42" s="183"/>
      <c r="C42" s="183"/>
      <c r="D42" s="183"/>
      <c r="E42" s="183"/>
      <c r="F42" s="183"/>
      <c r="G42" s="183"/>
      <c r="H42" s="183"/>
      <c r="I42" s="183"/>
      <c r="J42" s="183"/>
      <c r="K42" s="183"/>
      <c r="L42" s="183"/>
      <c r="M42" s="183"/>
      <c r="N42" s="183"/>
      <c r="O42" s="183"/>
      <c r="P42" s="43">
        <f>'2 Externe Praktika plus'!M20</f>
        <v>0</v>
      </c>
      <c r="Q42" s="43">
        <f>'3 Externe Praktika minus'!M20</f>
        <v>0</v>
      </c>
      <c r="R42" s="44">
        <f>SUM(R8,R10:R12,R14:R17,R19:R20,R25:R29,R31:R32, R36:R37, R39:R41)+P42-Q42</f>
        <v>0</v>
      </c>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row>
    <row r="43" spans="1:41" s="72" customFormat="1" x14ac:dyDescent="0.25">
      <c r="R43" s="73"/>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row>
    <row r="45" spans="1:41" x14ac:dyDescent="0.25">
      <c r="A45" s="151" t="s">
        <v>32</v>
      </c>
      <c r="B45" s="151"/>
      <c r="C45" s="151"/>
      <c r="D45" s="151"/>
      <c r="E45" s="151"/>
      <c r="F45" s="151"/>
      <c r="G45" s="151"/>
      <c r="H45" s="151"/>
      <c r="I45" s="151"/>
      <c r="J45" s="151"/>
      <c r="K45" s="151"/>
      <c r="L45" s="151"/>
      <c r="M45" s="151"/>
      <c r="N45" s="151"/>
      <c r="O45" s="151"/>
      <c r="P45" s="151"/>
      <c r="Q45" s="151"/>
      <c r="R45" s="151"/>
    </row>
    <row r="46" spans="1:41" x14ac:dyDescent="0.25">
      <c r="A46" s="128" t="s">
        <v>23</v>
      </c>
      <c r="B46" s="130" t="s">
        <v>24</v>
      </c>
      <c r="C46" s="152" t="s">
        <v>134</v>
      </c>
      <c r="D46" s="152"/>
      <c r="E46" s="152"/>
      <c r="F46" s="152"/>
      <c r="G46" s="147" t="s">
        <v>25</v>
      </c>
      <c r="H46" s="148"/>
      <c r="I46" s="148"/>
      <c r="J46" s="148"/>
      <c r="K46" s="148"/>
      <c r="L46" s="148"/>
      <c r="M46" s="148"/>
      <c r="N46" s="148"/>
      <c r="O46" s="148"/>
      <c r="P46" s="148"/>
      <c r="Q46" s="148"/>
      <c r="R46" s="148"/>
    </row>
    <row r="47" spans="1:41" s="129" customFormat="1" ht="39.6" customHeight="1" x14ac:dyDescent="0.25">
      <c r="A47" s="5" t="s">
        <v>26</v>
      </c>
      <c r="B47" s="5" t="s">
        <v>157</v>
      </c>
      <c r="C47" s="149" t="s">
        <v>141</v>
      </c>
      <c r="D47" s="149"/>
      <c r="E47" s="149"/>
      <c r="F47" s="149"/>
      <c r="G47" s="150" t="s">
        <v>97</v>
      </c>
      <c r="H47" s="150"/>
      <c r="I47" s="150"/>
      <c r="J47" s="150"/>
      <c r="K47" s="150"/>
      <c r="L47" s="150"/>
      <c r="M47" s="150"/>
      <c r="N47" s="150"/>
      <c r="O47" s="150"/>
      <c r="P47" s="150"/>
      <c r="Q47" s="150"/>
      <c r="R47" s="150"/>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row>
    <row r="48" spans="1:41" s="129" customFormat="1" ht="41.4" customHeight="1" x14ac:dyDescent="0.25">
      <c r="A48" s="5" t="s">
        <v>27</v>
      </c>
      <c r="B48" s="5" t="s">
        <v>82</v>
      </c>
      <c r="C48" s="149" t="s">
        <v>83</v>
      </c>
      <c r="D48" s="149"/>
      <c r="E48" s="149"/>
      <c r="F48" s="149"/>
      <c r="G48" s="150" t="s">
        <v>135</v>
      </c>
      <c r="H48" s="150"/>
      <c r="I48" s="150"/>
      <c r="J48" s="150"/>
      <c r="K48" s="150"/>
      <c r="L48" s="150"/>
      <c r="M48" s="150"/>
      <c r="N48" s="150"/>
      <c r="O48" s="150"/>
      <c r="P48" s="150"/>
      <c r="Q48" s="150"/>
      <c r="R48" s="150"/>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row>
    <row r="49" spans="1:41" s="129" customFormat="1" ht="52.2" customHeight="1" x14ac:dyDescent="0.25">
      <c r="A49" s="5" t="s">
        <v>28</v>
      </c>
      <c r="B49" s="5" t="s">
        <v>158</v>
      </c>
      <c r="C49" s="149" t="s">
        <v>84</v>
      </c>
      <c r="D49" s="149"/>
      <c r="E49" s="149"/>
      <c r="F49" s="149"/>
      <c r="G49" s="150" t="s">
        <v>160</v>
      </c>
      <c r="H49" s="150"/>
      <c r="I49" s="150"/>
      <c r="J49" s="150"/>
      <c r="K49" s="150"/>
      <c r="L49" s="150"/>
      <c r="M49" s="150"/>
      <c r="N49" s="150"/>
      <c r="O49" s="150"/>
      <c r="P49" s="150"/>
      <c r="Q49" s="150"/>
      <c r="R49" s="150"/>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row>
    <row r="50" spans="1:41" s="129" customFormat="1" ht="27" customHeight="1" x14ac:dyDescent="0.25">
      <c r="A50" s="5" t="s">
        <v>29</v>
      </c>
      <c r="B50" s="6" t="s">
        <v>159</v>
      </c>
      <c r="C50" s="149" t="s">
        <v>85</v>
      </c>
      <c r="D50" s="149"/>
      <c r="E50" s="149"/>
      <c r="F50" s="149"/>
      <c r="G50" s="150" t="s">
        <v>142</v>
      </c>
      <c r="H50" s="150"/>
      <c r="I50" s="150"/>
      <c r="J50" s="150"/>
      <c r="K50" s="150"/>
      <c r="L50" s="150"/>
      <c r="M50" s="150"/>
      <c r="N50" s="150"/>
      <c r="O50" s="150"/>
      <c r="P50" s="150"/>
      <c r="Q50" s="150"/>
      <c r="R50" s="150"/>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row>
  </sheetData>
  <sheetProtection algorithmName="SHA-512" hashValue="oUyF/kb9ZzLaOsPjD2/OK524RwrQjj45wGcoiWt4UeWUWUArRcmGsLVHKtGVC7wbqnHUH5pShCvZqstUpeOe3Q==" saltValue="QBT6oFmpOOk4jIXYQgD69g==" spinCount="100000" sheet="1" scenarios="1"/>
  <sortState ref="T8:T22">
    <sortCondition ref="T8"/>
  </sortState>
  <mergeCells count="74">
    <mergeCell ref="P33:Q33"/>
    <mergeCell ref="B34:F34"/>
    <mergeCell ref="B29:F29"/>
    <mergeCell ref="Q22:Q23"/>
    <mergeCell ref="B27:F27"/>
    <mergeCell ref="A42:O42"/>
    <mergeCell ref="B14:F14"/>
    <mergeCell ref="B15:F15"/>
    <mergeCell ref="B16:F16"/>
    <mergeCell ref="B18:F18"/>
    <mergeCell ref="B19:F19"/>
    <mergeCell ref="B20:F20"/>
    <mergeCell ref="B25:F25"/>
    <mergeCell ref="B24:F24"/>
    <mergeCell ref="G24:P24"/>
    <mergeCell ref="G21:L21"/>
    <mergeCell ref="M21:O21"/>
    <mergeCell ref="B36:F36"/>
    <mergeCell ref="B26:F26"/>
    <mergeCell ref="R22:R23"/>
    <mergeCell ref="P21:Q21"/>
    <mergeCell ref="G22:G23"/>
    <mergeCell ref="H22:K22"/>
    <mergeCell ref="O22:O23"/>
    <mergeCell ref="B13:F13"/>
    <mergeCell ref="B8:F8"/>
    <mergeCell ref="B21:F21"/>
    <mergeCell ref="B22:F23"/>
    <mergeCell ref="M22:M23"/>
    <mergeCell ref="N22:N23"/>
    <mergeCell ref="B38:F38"/>
    <mergeCell ref="B39:F39"/>
    <mergeCell ref="B40:F40"/>
    <mergeCell ref="G33:O33"/>
    <mergeCell ref="B33:F33"/>
    <mergeCell ref="L3:M3"/>
    <mergeCell ref="A5:R5"/>
    <mergeCell ref="A6:A20"/>
    <mergeCell ref="B3:E3"/>
    <mergeCell ref="G3:H3"/>
    <mergeCell ref="I3:J3"/>
    <mergeCell ref="B9:F9"/>
    <mergeCell ref="B10:F10"/>
    <mergeCell ref="B11:F11"/>
    <mergeCell ref="B12:F12"/>
    <mergeCell ref="P6:Q6"/>
    <mergeCell ref="B6:F6"/>
    <mergeCell ref="B17:F17"/>
    <mergeCell ref="G6:L6"/>
    <mergeCell ref="M6:O6"/>
    <mergeCell ref="B7:F7"/>
    <mergeCell ref="A45:R45"/>
    <mergeCell ref="C46:F46"/>
    <mergeCell ref="C47:F47"/>
    <mergeCell ref="C48:F48"/>
    <mergeCell ref="B41:F41"/>
    <mergeCell ref="A21:A41"/>
    <mergeCell ref="B30:F30"/>
    <mergeCell ref="G30:P30"/>
    <mergeCell ref="B31:F31"/>
    <mergeCell ref="B32:F32"/>
    <mergeCell ref="P22:P23"/>
    <mergeCell ref="L22:L23"/>
    <mergeCell ref="B37:F37"/>
    <mergeCell ref="B28:F28"/>
    <mergeCell ref="B35:F35"/>
    <mergeCell ref="G35:P35"/>
    <mergeCell ref="G46:R46"/>
    <mergeCell ref="C49:F49"/>
    <mergeCell ref="C50:F50"/>
    <mergeCell ref="G47:R47"/>
    <mergeCell ref="G48:R48"/>
    <mergeCell ref="G49:R49"/>
    <mergeCell ref="G50:R50"/>
  </mergeCells>
  <pageMargins left="0.7" right="0.7" top="0.78740157499999996" bottom="0.78740157499999996" header="0.3" footer="0.3"/>
  <pageSetup paperSize="9" scale="2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80" zoomScaleNormal="80" workbookViewId="0"/>
  </sheetViews>
  <sheetFormatPr baseColWidth="10" defaultRowHeight="13.2" x14ac:dyDescent="0.25"/>
  <cols>
    <col min="1" max="1" width="13.5546875" style="12" customWidth="1"/>
    <col min="2" max="12" width="11.5546875" style="12"/>
    <col min="13" max="13" width="12.77734375" style="12" customWidth="1"/>
    <col min="14" max="18" width="11.5546875" style="12"/>
    <col min="19" max="19" width="11.5546875" style="88"/>
    <col min="20" max="16384" width="11.5546875" style="12"/>
  </cols>
  <sheetData>
    <row r="1" spans="1:23" s="8" customFormat="1" ht="17.399999999999999" x14ac:dyDescent="0.3">
      <c r="A1" s="77" t="s">
        <v>148</v>
      </c>
      <c r="B1" s="77"/>
      <c r="C1" s="77"/>
      <c r="D1" s="77"/>
      <c r="E1" s="77"/>
      <c r="F1" s="77"/>
      <c r="G1" s="77"/>
      <c r="H1" s="77"/>
      <c r="I1" s="77"/>
      <c r="J1" s="77"/>
      <c r="K1" s="77"/>
      <c r="L1" s="77"/>
      <c r="M1" s="77"/>
      <c r="N1" s="77"/>
      <c r="O1" s="77"/>
      <c r="P1" s="77"/>
      <c r="Q1" s="77"/>
      <c r="S1" s="87"/>
    </row>
    <row r="2" spans="1:23" x14ac:dyDescent="0.25">
      <c r="G2" s="14"/>
      <c r="H2" s="14"/>
      <c r="I2" s="14"/>
      <c r="J2" s="14"/>
      <c r="K2" s="14"/>
      <c r="L2" s="14"/>
      <c r="M2" s="14"/>
      <c r="N2" s="81"/>
      <c r="O2" s="14"/>
      <c r="P2" s="14"/>
      <c r="Q2" s="14"/>
    </row>
    <row r="3" spans="1:23" s="11" customFormat="1" x14ac:dyDescent="0.25">
      <c r="A3" s="55" t="s">
        <v>131</v>
      </c>
      <c r="B3" s="166"/>
      <c r="C3" s="167"/>
      <c r="D3" s="167"/>
      <c r="E3" s="168"/>
      <c r="F3" s="70"/>
      <c r="G3" s="169" t="s">
        <v>0</v>
      </c>
      <c r="H3" s="169"/>
      <c r="I3" s="170" t="s">
        <v>156</v>
      </c>
      <c r="J3" s="170"/>
      <c r="K3" s="78"/>
      <c r="L3" s="56"/>
      <c r="M3" s="56"/>
      <c r="N3" s="82"/>
      <c r="O3" s="83"/>
      <c r="P3" s="78"/>
      <c r="Q3" s="78"/>
      <c r="S3" s="88"/>
    </row>
    <row r="4" spans="1:23" x14ac:dyDescent="0.25">
      <c r="G4" s="14"/>
      <c r="H4" s="14"/>
      <c r="I4" s="14"/>
      <c r="J4" s="14"/>
      <c r="K4" s="14"/>
      <c r="L4" s="14"/>
      <c r="M4" s="14"/>
      <c r="N4" s="81"/>
      <c r="O4" s="14"/>
      <c r="P4" s="14"/>
      <c r="Q4" s="14"/>
    </row>
    <row r="5" spans="1:23" ht="42.6" customHeight="1" x14ac:dyDescent="0.25">
      <c r="A5" s="208" t="s">
        <v>3</v>
      </c>
      <c r="B5" s="208"/>
      <c r="C5" s="208"/>
      <c r="D5" s="208"/>
      <c r="E5" s="209"/>
      <c r="F5" s="205" t="s">
        <v>96</v>
      </c>
      <c r="G5" s="210"/>
      <c r="H5" s="205" t="s">
        <v>111</v>
      </c>
      <c r="I5" s="206"/>
      <c r="J5" s="206"/>
      <c r="K5" s="206"/>
      <c r="L5" s="210"/>
      <c r="M5" s="80" t="s">
        <v>71</v>
      </c>
      <c r="N5" s="205" t="s">
        <v>70</v>
      </c>
      <c r="O5" s="206"/>
      <c r="P5" s="206"/>
      <c r="Q5" s="206"/>
      <c r="R5" s="46"/>
      <c r="S5" s="95"/>
    </row>
    <row r="6" spans="1:23" x14ac:dyDescent="0.25">
      <c r="A6" s="207" t="s">
        <v>2</v>
      </c>
      <c r="B6" s="207"/>
      <c r="C6" s="207"/>
      <c r="D6" s="207"/>
      <c r="E6" s="207"/>
      <c r="F6" s="207"/>
      <c r="G6" s="207"/>
      <c r="H6" s="207"/>
      <c r="I6" s="207"/>
      <c r="J6" s="207"/>
      <c r="K6" s="207"/>
      <c r="L6" s="207"/>
      <c r="M6" s="207"/>
      <c r="N6" s="207"/>
      <c r="O6" s="207"/>
      <c r="P6" s="207"/>
      <c r="Q6" s="207"/>
      <c r="S6" s="115"/>
      <c r="T6" s="115"/>
      <c r="U6" s="115"/>
    </row>
    <row r="7" spans="1:23" x14ac:dyDescent="0.25">
      <c r="A7" s="192"/>
      <c r="B7" s="193"/>
      <c r="C7" s="193"/>
      <c r="D7" s="193"/>
      <c r="E7" s="194"/>
      <c r="F7" s="201"/>
      <c r="G7" s="201"/>
      <c r="H7" s="199"/>
      <c r="I7" s="201"/>
      <c r="J7" s="201"/>
      <c r="K7" s="201"/>
      <c r="L7" s="200"/>
      <c r="M7" s="9"/>
      <c r="N7" s="199"/>
      <c r="O7" s="201"/>
      <c r="P7" s="201"/>
      <c r="Q7" s="200"/>
      <c r="S7" s="74" t="s">
        <v>4</v>
      </c>
      <c r="T7" s="116"/>
      <c r="U7" s="116"/>
      <c r="V7" s="89"/>
      <c r="W7" s="89"/>
    </row>
    <row r="8" spans="1:23" x14ac:dyDescent="0.25">
      <c r="A8" s="192"/>
      <c r="B8" s="193"/>
      <c r="C8" s="193"/>
      <c r="D8" s="193"/>
      <c r="E8" s="194"/>
      <c r="F8" s="202"/>
      <c r="G8" s="203"/>
      <c r="H8" s="202"/>
      <c r="I8" s="204"/>
      <c r="J8" s="204"/>
      <c r="K8" s="204"/>
      <c r="L8" s="203"/>
      <c r="M8" s="13"/>
      <c r="N8" s="204"/>
      <c r="O8" s="204"/>
      <c r="P8" s="204"/>
      <c r="Q8" s="203"/>
      <c r="S8" s="74" t="s">
        <v>98</v>
      </c>
      <c r="T8" s="116"/>
      <c r="U8" s="116"/>
      <c r="V8" s="89"/>
      <c r="W8" s="89"/>
    </row>
    <row r="9" spans="1:23" x14ac:dyDescent="0.25">
      <c r="A9" s="192"/>
      <c r="B9" s="193"/>
      <c r="C9" s="193"/>
      <c r="D9" s="193"/>
      <c r="E9" s="194"/>
      <c r="F9" s="199"/>
      <c r="G9" s="200"/>
      <c r="H9" s="199"/>
      <c r="I9" s="201"/>
      <c r="J9" s="201"/>
      <c r="K9" s="201"/>
      <c r="L9" s="200"/>
      <c r="M9" s="9"/>
      <c r="N9" s="199"/>
      <c r="O9" s="201"/>
      <c r="P9" s="201"/>
      <c r="Q9" s="200"/>
      <c r="S9" s="74" t="s">
        <v>99</v>
      </c>
      <c r="T9" s="117"/>
      <c r="U9" s="117"/>
      <c r="V9" s="90"/>
      <c r="W9" s="90"/>
    </row>
    <row r="10" spans="1:23" x14ac:dyDescent="0.25">
      <c r="A10" s="192"/>
      <c r="B10" s="193"/>
      <c r="C10" s="193"/>
      <c r="D10" s="193"/>
      <c r="E10" s="194"/>
      <c r="F10" s="199"/>
      <c r="G10" s="200"/>
      <c r="H10" s="199"/>
      <c r="I10" s="201"/>
      <c r="J10" s="201"/>
      <c r="K10" s="201"/>
      <c r="L10" s="200"/>
      <c r="M10" s="9"/>
      <c r="N10" s="199"/>
      <c r="O10" s="201"/>
      <c r="P10" s="201"/>
      <c r="Q10" s="200"/>
      <c r="S10" s="74" t="s">
        <v>100</v>
      </c>
      <c r="T10" s="117"/>
      <c r="U10" s="117"/>
      <c r="V10" s="90"/>
      <c r="W10" s="90"/>
    </row>
    <row r="11" spans="1:23" x14ac:dyDescent="0.25">
      <c r="A11" s="192"/>
      <c r="B11" s="193"/>
      <c r="C11" s="193"/>
      <c r="D11" s="193"/>
      <c r="E11" s="194"/>
      <c r="F11" s="199"/>
      <c r="G11" s="200"/>
      <c r="H11" s="199"/>
      <c r="I11" s="201"/>
      <c r="J11" s="201"/>
      <c r="K11" s="201"/>
      <c r="L11" s="200"/>
      <c r="M11" s="9"/>
      <c r="N11" s="199"/>
      <c r="O11" s="201"/>
      <c r="P11" s="201"/>
      <c r="Q11" s="200"/>
      <c r="S11" s="74" t="s">
        <v>101</v>
      </c>
      <c r="T11" s="117"/>
      <c r="U11" s="117"/>
      <c r="V11" s="90"/>
      <c r="W11" s="90"/>
    </row>
    <row r="12" spans="1:23" x14ac:dyDescent="0.25">
      <c r="A12" s="192"/>
      <c r="B12" s="193"/>
      <c r="C12" s="193"/>
      <c r="D12" s="193"/>
      <c r="E12" s="194"/>
      <c r="F12" s="199"/>
      <c r="G12" s="200"/>
      <c r="H12" s="199"/>
      <c r="I12" s="201"/>
      <c r="J12" s="201"/>
      <c r="K12" s="201"/>
      <c r="L12" s="200"/>
      <c r="M12" s="9"/>
      <c r="N12" s="199"/>
      <c r="O12" s="201"/>
      <c r="P12" s="201"/>
      <c r="Q12" s="200"/>
      <c r="S12" s="74" t="s">
        <v>102</v>
      </c>
      <c r="T12" s="118"/>
      <c r="U12" s="118"/>
      <c r="V12" s="91"/>
      <c r="W12" s="91"/>
    </row>
    <row r="13" spans="1:23" x14ac:dyDescent="0.25">
      <c r="A13" s="192"/>
      <c r="B13" s="193"/>
      <c r="C13" s="193"/>
      <c r="D13" s="193"/>
      <c r="E13" s="194"/>
      <c r="F13" s="202"/>
      <c r="G13" s="203"/>
      <c r="H13" s="202"/>
      <c r="I13" s="204"/>
      <c r="J13" s="204"/>
      <c r="K13" s="204"/>
      <c r="L13" s="203"/>
      <c r="M13" s="13"/>
      <c r="N13" s="204"/>
      <c r="O13" s="204"/>
      <c r="P13" s="204"/>
      <c r="Q13" s="203"/>
      <c r="S13" s="74" t="s">
        <v>103</v>
      </c>
      <c r="T13" s="117"/>
      <c r="U13" s="117"/>
      <c r="V13" s="90"/>
      <c r="W13" s="90"/>
    </row>
    <row r="14" spans="1:23" x14ac:dyDescent="0.25">
      <c r="A14" s="192"/>
      <c r="B14" s="193"/>
      <c r="C14" s="193"/>
      <c r="D14" s="193"/>
      <c r="E14" s="194"/>
      <c r="F14" s="199"/>
      <c r="G14" s="200"/>
      <c r="H14" s="199"/>
      <c r="I14" s="201"/>
      <c r="J14" s="201"/>
      <c r="K14" s="201"/>
      <c r="L14" s="200"/>
      <c r="M14" s="9"/>
      <c r="N14" s="199"/>
      <c r="O14" s="201"/>
      <c r="P14" s="201"/>
      <c r="Q14" s="200"/>
      <c r="S14" s="74"/>
      <c r="T14" s="117"/>
      <c r="U14" s="117"/>
      <c r="V14" s="90"/>
      <c r="W14" s="90"/>
    </row>
    <row r="15" spans="1:23" x14ac:dyDescent="0.25">
      <c r="A15" s="192"/>
      <c r="B15" s="193"/>
      <c r="C15" s="193"/>
      <c r="D15" s="193"/>
      <c r="E15" s="194"/>
      <c r="F15" s="199"/>
      <c r="G15" s="200"/>
      <c r="H15" s="199"/>
      <c r="I15" s="201"/>
      <c r="J15" s="201"/>
      <c r="K15" s="201"/>
      <c r="L15" s="200"/>
      <c r="M15" s="9"/>
      <c r="N15" s="199"/>
      <c r="O15" s="201"/>
      <c r="P15" s="201"/>
      <c r="Q15" s="200"/>
      <c r="S15" s="74" t="s">
        <v>104</v>
      </c>
      <c r="T15" s="117"/>
      <c r="U15" s="117"/>
      <c r="V15" s="90"/>
      <c r="W15" s="90"/>
    </row>
    <row r="16" spans="1:23" x14ac:dyDescent="0.25">
      <c r="A16" s="192"/>
      <c r="B16" s="193"/>
      <c r="C16" s="193"/>
      <c r="D16" s="193"/>
      <c r="E16" s="194"/>
      <c r="F16" s="199"/>
      <c r="G16" s="200"/>
      <c r="H16" s="199"/>
      <c r="I16" s="201"/>
      <c r="J16" s="201"/>
      <c r="K16" s="201"/>
      <c r="L16" s="200"/>
      <c r="M16" s="9"/>
      <c r="N16" s="199"/>
      <c r="O16" s="201"/>
      <c r="P16" s="201"/>
      <c r="Q16" s="200"/>
      <c r="S16" s="74" t="s">
        <v>105</v>
      </c>
      <c r="T16" s="119"/>
      <c r="U16" s="119"/>
      <c r="V16" s="92"/>
      <c r="W16" s="92"/>
    </row>
    <row r="17" spans="1:23" x14ac:dyDescent="0.25">
      <c r="A17" s="192"/>
      <c r="B17" s="193"/>
      <c r="C17" s="193"/>
      <c r="D17" s="193"/>
      <c r="E17" s="194"/>
      <c r="F17" s="195"/>
      <c r="G17" s="196"/>
      <c r="H17" s="195"/>
      <c r="I17" s="197"/>
      <c r="J17" s="197"/>
      <c r="K17" s="197"/>
      <c r="L17" s="196"/>
      <c r="M17" s="10"/>
      <c r="N17" s="195"/>
      <c r="O17" s="197"/>
      <c r="P17" s="197"/>
      <c r="Q17" s="196"/>
      <c r="S17" s="74" t="s">
        <v>106</v>
      </c>
      <c r="T17" s="120"/>
      <c r="U17" s="120"/>
      <c r="V17" s="93"/>
      <c r="W17" s="93"/>
    </row>
    <row r="18" spans="1:23" x14ac:dyDescent="0.25">
      <c r="A18" s="192"/>
      <c r="B18" s="193"/>
      <c r="C18" s="193"/>
      <c r="D18" s="193"/>
      <c r="E18" s="194"/>
      <c r="F18" s="195"/>
      <c r="G18" s="196"/>
      <c r="H18" s="195"/>
      <c r="I18" s="197"/>
      <c r="J18" s="197"/>
      <c r="K18" s="197"/>
      <c r="L18" s="196"/>
      <c r="M18" s="10"/>
      <c r="N18" s="197"/>
      <c r="O18" s="197"/>
      <c r="P18" s="197"/>
      <c r="Q18" s="196"/>
      <c r="S18" s="74" t="s">
        <v>107</v>
      </c>
      <c r="T18" s="121"/>
      <c r="U18" s="121"/>
      <c r="V18" s="94"/>
      <c r="W18" s="94"/>
    </row>
    <row r="19" spans="1:23" x14ac:dyDescent="0.25">
      <c r="A19" s="192"/>
      <c r="B19" s="193"/>
      <c r="C19" s="193"/>
      <c r="D19" s="193"/>
      <c r="E19" s="194"/>
      <c r="F19" s="195"/>
      <c r="G19" s="196"/>
      <c r="H19" s="195"/>
      <c r="I19" s="197"/>
      <c r="J19" s="197"/>
      <c r="K19" s="197"/>
      <c r="L19" s="196"/>
      <c r="M19" s="9"/>
      <c r="N19" s="198"/>
      <c r="O19" s="198"/>
      <c r="P19" s="198"/>
      <c r="Q19" s="198"/>
      <c r="R19" s="51"/>
      <c r="S19" s="74" t="s">
        <v>108</v>
      </c>
      <c r="T19" s="115"/>
      <c r="U19" s="115"/>
    </row>
    <row r="20" spans="1:23" ht="13.8" thickBot="1" x14ac:dyDescent="0.3">
      <c r="A20" s="188" t="s">
        <v>149</v>
      </c>
      <c r="B20" s="188"/>
      <c r="C20" s="188"/>
      <c r="D20" s="188"/>
      <c r="E20" s="188"/>
      <c r="F20" s="188"/>
      <c r="G20" s="188"/>
      <c r="H20" s="189"/>
      <c r="I20" s="189"/>
      <c r="J20" s="189"/>
      <c r="K20" s="189"/>
      <c r="L20" s="189"/>
      <c r="M20" s="84">
        <f>SUM(M7:M19)</f>
        <v>0</v>
      </c>
      <c r="N20" s="190"/>
      <c r="O20" s="190"/>
      <c r="P20" s="190"/>
      <c r="Q20" s="190"/>
      <c r="S20" s="74"/>
      <c r="T20" s="115"/>
      <c r="U20" s="115"/>
    </row>
    <row r="21" spans="1:23" x14ac:dyDescent="0.25">
      <c r="A21" s="191"/>
      <c r="B21" s="191"/>
      <c r="C21" s="191"/>
      <c r="D21" s="191"/>
      <c r="E21" s="191"/>
      <c r="F21" s="150"/>
      <c r="G21" s="150"/>
      <c r="H21" s="150"/>
      <c r="I21" s="150"/>
      <c r="J21" s="150"/>
      <c r="K21" s="150"/>
      <c r="L21" s="150"/>
      <c r="N21" s="150"/>
      <c r="O21" s="150"/>
      <c r="P21" s="150"/>
      <c r="Q21" s="150"/>
      <c r="S21" s="122" t="s">
        <v>123</v>
      </c>
      <c r="T21" s="115"/>
      <c r="U21" s="115"/>
    </row>
    <row r="22" spans="1:23" x14ac:dyDescent="0.25">
      <c r="A22" s="47"/>
      <c r="B22" s="47"/>
      <c r="C22" s="47"/>
      <c r="D22" s="47"/>
      <c r="E22" s="47"/>
      <c r="F22" s="48"/>
      <c r="G22" s="48"/>
      <c r="H22" s="48"/>
      <c r="I22" s="48"/>
      <c r="J22" s="48"/>
      <c r="K22" s="48"/>
      <c r="L22" s="48"/>
      <c r="N22" s="48"/>
      <c r="O22" s="48"/>
      <c r="P22" s="48"/>
      <c r="Q22" s="48"/>
      <c r="S22" s="122" t="s">
        <v>124</v>
      </c>
      <c r="T22" s="115"/>
      <c r="U22" s="115"/>
    </row>
    <row r="23" spans="1:23" x14ac:dyDescent="0.25">
      <c r="A23" s="47"/>
      <c r="B23" s="47"/>
      <c r="C23" s="47"/>
      <c r="D23" s="47"/>
      <c r="E23" s="47"/>
      <c r="F23" s="48"/>
      <c r="G23" s="48"/>
      <c r="H23" s="48"/>
      <c r="I23" s="48"/>
      <c r="J23" s="48"/>
      <c r="K23" s="48"/>
      <c r="L23" s="48"/>
      <c r="N23" s="48"/>
      <c r="O23" s="48"/>
      <c r="P23" s="48"/>
      <c r="Q23" s="48"/>
      <c r="S23" s="74"/>
      <c r="T23" s="115"/>
      <c r="U23" s="115"/>
    </row>
    <row r="24" spans="1:23" x14ac:dyDescent="0.25">
      <c r="A24" s="47"/>
      <c r="B24" s="47"/>
      <c r="C24" s="47"/>
      <c r="D24" s="47"/>
      <c r="E24" s="47"/>
      <c r="F24" s="48"/>
      <c r="G24" s="48"/>
      <c r="H24" s="48"/>
      <c r="I24" s="48"/>
      <c r="J24" s="48"/>
      <c r="K24" s="48"/>
      <c r="L24" s="48"/>
      <c r="N24" s="48"/>
      <c r="O24" s="48"/>
      <c r="P24" s="48"/>
      <c r="Q24" s="48"/>
      <c r="S24" s="74" t="s">
        <v>109</v>
      </c>
      <c r="T24" s="115"/>
      <c r="U24" s="115"/>
    </row>
    <row r="25" spans="1:23" x14ac:dyDescent="0.25">
      <c r="S25" s="74" t="s">
        <v>110</v>
      </c>
    </row>
    <row r="26" spans="1:23" x14ac:dyDescent="0.25">
      <c r="S26" s="74"/>
    </row>
    <row r="27" spans="1:23" x14ac:dyDescent="0.25">
      <c r="S27" s="123" t="s">
        <v>125</v>
      </c>
    </row>
    <row r="28" spans="1:23" x14ac:dyDescent="0.25">
      <c r="S28" s="123" t="s">
        <v>126</v>
      </c>
    </row>
    <row r="29" spans="1:23" x14ac:dyDescent="0.25">
      <c r="S29" s="123" t="s">
        <v>127</v>
      </c>
    </row>
  </sheetData>
  <sheetProtection algorithmName="SHA-512" hashValue="Q/4RZ5KVofDGxYdNqIQpZivzBZxI0Ehk/JQ2kW2L6Ge3H8N5yg4KvibPpobLsa7sB1DC6f+krXAVgTV2eZ7tyA==" saltValue="Vr1GXTJpNeIGn6dk71MGUQ==" spinCount="100000" sheet="1" scenarios="1"/>
  <mergeCells count="67">
    <mergeCell ref="B3:E3"/>
    <mergeCell ref="G3:H3"/>
    <mergeCell ref="I3:J3"/>
    <mergeCell ref="A5:E5"/>
    <mergeCell ref="F5:G5"/>
    <mergeCell ref="H5:L5"/>
    <mergeCell ref="N5:Q5"/>
    <mergeCell ref="A6:Q6"/>
    <mergeCell ref="A7:E7"/>
    <mergeCell ref="F7:G7"/>
    <mergeCell ref="H7:L7"/>
    <mergeCell ref="N7:Q7"/>
    <mergeCell ref="A8:E8"/>
    <mergeCell ref="F8:G8"/>
    <mergeCell ref="H8:L8"/>
    <mergeCell ref="N8:Q8"/>
    <mergeCell ref="A9:E9"/>
    <mergeCell ref="F9:G9"/>
    <mergeCell ref="H9:L9"/>
    <mergeCell ref="N9:Q9"/>
    <mergeCell ref="A10:E10"/>
    <mergeCell ref="F10:G10"/>
    <mergeCell ref="H10:L10"/>
    <mergeCell ref="N10:Q10"/>
    <mergeCell ref="A11:E11"/>
    <mergeCell ref="F11:G11"/>
    <mergeCell ref="H11:L11"/>
    <mergeCell ref="N11:Q11"/>
    <mergeCell ref="A12:E12"/>
    <mergeCell ref="F12:G12"/>
    <mergeCell ref="H12:L12"/>
    <mergeCell ref="N12:Q12"/>
    <mergeCell ref="A13:E13"/>
    <mergeCell ref="F13:G13"/>
    <mergeCell ref="H13:L13"/>
    <mergeCell ref="N13:Q13"/>
    <mergeCell ref="A14:E14"/>
    <mergeCell ref="F14:G14"/>
    <mergeCell ref="H14:L14"/>
    <mergeCell ref="N14:Q14"/>
    <mergeCell ref="A15:E15"/>
    <mergeCell ref="F15:G15"/>
    <mergeCell ref="H15:L15"/>
    <mergeCell ref="N15:Q15"/>
    <mergeCell ref="A16:E16"/>
    <mergeCell ref="F16:G16"/>
    <mergeCell ref="H16:L16"/>
    <mergeCell ref="N16:Q16"/>
    <mergeCell ref="A17:E17"/>
    <mergeCell ref="F17:G17"/>
    <mergeCell ref="H17:L17"/>
    <mergeCell ref="N17:Q17"/>
    <mergeCell ref="A18:E18"/>
    <mergeCell ref="F18:G18"/>
    <mergeCell ref="H18:L18"/>
    <mergeCell ref="N18:Q18"/>
    <mergeCell ref="A19:E19"/>
    <mergeCell ref="F19:G19"/>
    <mergeCell ref="H19:L19"/>
    <mergeCell ref="N19:Q19"/>
    <mergeCell ref="A20:G20"/>
    <mergeCell ref="H20:L20"/>
    <mergeCell ref="N20:Q20"/>
    <mergeCell ref="A21:E21"/>
    <mergeCell ref="F21:G21"/>
    <mergeCell ref="H21:L21"/>
    <mergeCell ref="N21:Q21"/>
  </mergeCells>
  <dataValidations count="1">
    <dataValidation type="list" showInputMessage="1" showErrorMessage="1" errorTitle="Drop-Down-Menu" error="Bitte die gewünschte Berufsbezeichnung über das Drop-Down-Menu auswählen." sqref="A7:E19">
      <formula1>$S$7:$S$29</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80" zoomScaleNormal="80" workbookViewId="0"/>
  </sheetViews>
  <sheetFormatPr baseColWidth="10" defaultRowHeight="13.2" x14ac:dyDescent="0.25"/>
  <cols>
    <col min="1" max="1" width="13.5546875" style="12" customWidth="1"/>
    <col min="2" max="12" width="11.5546875" style="12"/>
    <col min="13" max="13" width="12.77734375" style="12" customWidth="1"/>
    <col min="14" max="16384" width="11.5546875" style="12"/>
  </cols>
  <sheetData>
    <row r="1" spans="1:19" s="77" customFormat="1" ht="17.399999999999999" x14ac:dyDescent="0.3">
      <c r="A1" s="77" t="s">
        <v>147</v>
      </c>
    </row>
    <row r="2" spans="1:19" s="14" customFormat="1" x14ac:dyDescent="0.25">
      <c r="N2" s="81"/>
    </row>
    <row r="3" spans="1:19" s="11" customFormat="1" x14ac:dyDescent="0.25">
      <c r="A3" s="55" t="s">
        <v>131</v>
      </c>
      <c r="B3" s="166"/>
      <c r="C3" s="167"/>
      <c r="D3" s="167"/>
      <c r="E3" s="168"/>
      <c r="F3" s="70"/>
      <c r="G3" s="169" t="s">
        <v>0</v>
      </c>
      <c r="H3" s="169"/>
      <c r="I3" s="170" t="s">
        <v>156</v>
      </c>
      <c r="J3" s="170"/>
      <c r="L3" s="52"/>
      <c r="M3" s="52"/>
      <c r="N3" s="58"/>
      <c r="O3" s="71"/>
    </row>
    <row r="4" spans="1:19" s="14" customFormat="1" x14ac:dyDescent="0.25">
      <c r="N4" s="81"/>
    </row>
    <row r="5" spans="1:19" s="14" customFormat="1" ht="42.6" customHeight="1" x14ac:dyDescent="0.25">
      <c r="A5" s="208" t="s">
        <v>3</v>
      </c>
      <c r="B5" s="208"/>
      <c r="C5" s="208"/>
      <c r="D5" s="208"/>
      <c r="E5" s="209"/>
      <c r="F5" s="205" t="s">
        <v>96</v>
      </c>
      <c r="G5" s="210"/>
      <c r="H5" s="205" t="s">
        <v>112</v>
      </c>
      <c r="I5" s="206"/>
      <c r="J5" s="206"/>
      <c r="K5" s="206"/>
      <c r="L5" s="210"/>
      <c r="M5" s="80" t="s">
        <v>71</v>
      </c>
      <c r="N5" s="205" t="s">
        <v>70</v>
      </c>
      <c r="O5" s="206"/>
      <c r="P5" s="206"/>
      <c r="Q5" s="206"/>
      <c r="R5" s="85"/>
    </row>
    <row r="6" spans="1:19" s="14" customFormat="1" x14ac:dyDescent="0.25">
      <c r="A6" s="188" t="s">
        <v>2</v>
      </c>
      <c r="B6" s="188"/>
      <c r="C6" s="188"/>
      <c r="D6" s="188"/>
      <c r="E6" s="188"/>
      <c r="F6" s="188"/>
      <c r="G6" s="188"/>
      <c r="H6" s="188"/>
      <c r="I6" s="188"/>
      <c r="J6" s="188"/>
      <c r="K6" s="188"/>
      <c r="L6" s="188"/>
      <c r="M6" s="188"/>
      <c r="N6" s="188"/>
      <c r="O6" s="188"/>
      <c r="P6" s="188"/>
      <c r="Q6" s="188"/>
    </row>
    <row r="7" spans="1:19" x14ac:dyDescent="0.25">
      <c r="A7" s="192"/>
      <c r="B7" s="193"/>
      <c r="C7" s="193"/>
      <c r="D7" s="193"/>
      <c r="E7" s="194"/>
      <c r="F7" s="201"/>
      <c r="G7" s="201"/>
      <c r="H7" s="199"/>
      <c r="I7" s="201"/>
      <c r="J7" s="201"/>
      <c r="K7" s="201"/>
      <c r="L7" s="200"/>
      <c r="M7" s="9"/>
      <c r="N7" s="199"/>
      <c r="O7" s="201"/>
      <c r="P7" s="201"/>
      <c r="Q7" s="200"/>
      <c r="S7" s="74"/>
    </row>
    <row r="8" spans="1:19" x14ac:dyDescent="0.25">
      <c r="A8" s="192"/>
      <c r="B8" s="193"/>
      <c r="C8" s="193"/>
      <c r="D8" s="193"/>
      <c r="E8" s="194"/>
      <c r="F8" s="202"/>
      <c r="G8" s="203"/>
      <c r="H8" s="202"/>
      <c r="I8" s="204"/>
      <c r="J8" s="204"/>
      <c r="K8" s="204"/>
      <c r="L8" s="203"/>
      <c r="M8" s="13"/>
      <c r="N8" s="204"/>
      <c r="O8" s="204"/>
      <c r="P8" s="204"/>
      <c r="Q8" s="203"/>
      <c r="S8" s="74"/>
    </row>
    <row r="9" spans="1:19" x14ac:dyDescent="0.25">
      <c r="A9" s="192"/>
      <c r="B9" s="193"/>
      <c r="C9" s="193"/>
      <c r="D9" s="193"/>
      <c r="E9" s="194"/>
      <c r="F9" s="199"/>
      <c r="G9" s="200"/>
      <c r="H9" s="199"/>
      <c r="I9" s="201"/>
      <c r="J9" s="201"/>
      <c r="K9" s="201"/>
      <c r="L9" s="200"/>
      <c r="M9" s="9"/>
      <c r="N9" s="199"/>
      <c r="O9" s="201"/>
      <c r="P9" s="201"/>
      <c r="Q9" s="200"/>
      <c r="S9" s="74"/>
    </row>
    <row r="10" spans="1:19" x14ac:dyDescent="0.25">
      <c r="A10" s="192"/>
      <c r="B10" s="193"/>
      <c r="C10" s="193"/>
      <c r="D10" s="193"/>
      <c r="E10" s="194"/>
      <c r="F10" s="199"/>
      <c r="G10" s="200"/>
      <c r="H10" s="199"/>
      <c r="I10" s="201"/>
      <c r="J10" s="201"/>
      <c r="K10" s="201"/>
      <c r="L10" s="200"/>
      <c r="M10" s="9"/>
      <c r="N10" s="199"/>
      <c r="O10" s="201"/>
      <c r="P10" s="201"/>
      <c r="Q10" s="200"/>
      <c r="S10" s="74"/>
    </row>
    <row r="11" spans="1:19" x14ac:dyDescent="0.25">
      <c r="A11" s="192"/>
      <c r="B11" s="193"/>
      <c r="C11" s="193"/>
      <c r="D11" s="193"/>
      <c r="E11" s="194"/>
      <c r="F11" s="199"/>
      <c r="G11" s="200"/>
      <c r="H11" s="199"/>
      <c r="I11" s="201"/>
      <c r="J11" s="201"/>
      <c r="K11" s="201"/>
      <c r="L11" s="200"/>
      <c r="M11" s="9"/>
      <c r="N11" s="199"/>
      <c r="O11" s="201"/>
      <c r="P11" s="201"/>
      <c r="Q11" s="200"/>
      <c r="S11" s="74"/>
    </row>
    <row r="12" spans="1:19" x14ac:dyDescent="0.25">
      <c r="A12" s="192"/>
      <c r="B12" s="193"/>
      <c r="C12" s="193"/>
      <c r="D12" s="193"/>
      <c r="E12" s="194"/>
      <c r="F12" s="199"/>
      <c r="G12" s="200"/>
      <c r="H12" s="199"/>
      <c r="I12" s="201"/>
      <c r="J12" s="201"/>
      <c r="K12" s="201"/>
      <c r="L12" s="200"/>
      <c r="M12" s="9"/>
      <c r="N12" s="199"/>
      <c r="O12" s="201"/>
      <c r="P12" s="201"/>
      <c r="Q12" s="200"/>
      <c r="S12" s="74"/>
    </row>
    <row r="13" spans="1:19" x14ac:dyDescent="0.25">
      <c r="A13" s="192"/>
      <c r="B13" s="193"/>
      <c r="C13" s="193"/>
      <c r="D13" s="193"/>
      <c r="E13" s="194"/>
      <c r="F13" s="202"/>
      <c r="G13" s="203"/>
      <c r="H13" s="202"/>
      <c r="I13" s="204"/>
      <c r="J13" s="204"/>
      <c r="K13" s="204"/>
      <c r="L13" s="203"/>
      <c r="M13" s="13"/>
      <c r="N13" s="204"/>
      <c r="O13" s="204"/>
      <c r="P13" s="204"/>
      <c r="Q13" s="203"/>
      <c r="S13" s="74"/>
    </row>
    <row r="14" spans="1:19" x14ac:dyDescent="0.25">
      <c r="A14" s="192"/>
      <c r="B14" s="193"/>
      <c r="C14" s="193"/>
      <c r="D14" s="193"/>
      <c r="E14" s="194"/>
      <c r="F14" s="199"/>
      <c r="G14" s="200"/>
      <c r="H14" s="199"/>
      <c r="I14" s="201"/>
      <c r="J14" s="201"/>
      <c r="K14" s="201"/>
      <c r="L14" s="200"/>
      <c r="M14" s="9"/>
      <c r="N14" s="199"/>
      <c r="O14" s="201"/>
      <c r="P14" s="201"/>
      <c r="Q14" s="200"/>
      <c r="S14" s="74"/>
    </row>
    <row r="15" spans="1:19" x14ac:dyDescent="0.25">
      <c r="A15" s="192"/>
      <c r="B15" s="193"/>
      <c r="C15" s="193"/>
      <c r="D15" s="193"/>
      <c r="E15" s="194"/>
      <c r="F15" s="199"/>
      <c r="G15" s="200"/>
      <c r="H15" s="199"/>
      <c r="I15" s="201"/>
      <c r="J15" s="201"/>
      <c r="K15" s="201"/>
      <c r="L15" s="200"/>
      <c r="M15" s="9"/>
      <c r="N15" s="199"/>
      <c r="O15" s="201"/>
      <c r="P15" s="201"/>
      <c r="Q15" s="200"/>
      <c r="S15" s="74"/>
    </row>
    <row r="16" spans="1:19" x14ac:dyDescent="0.25">
      <c r="A16" s="192"/>
      <c r="B16" s="193"/>
      <c r="C16" s="193"/>
      <c r="D16" s="193"/>
      <c r="E16" s="194"/>
      <c r="F16" s="199"/>
      <c r="G16" s="200"/>
      <c r="H16" s="199"/>
      <c r="I16" s="201"/>
      <c r="J16" s="201"/>
      <c r="K16" s="201"/>
      <c r="L16" s="200"/>
      <c r="M16" s="9"/>
      <c r="N16" s="199"/>
      <c r="O16" s="201"/>
      <c r="P16" s="201"/>
      <c r="Q16" s="200"/>
      <c r="S16" s="74"/>
    </row>
    <row r="17" spans="1:19" x14ac:dyDescent="0.25">
      <c r="A17" s="192"/>
      <c r="B17" s="193"/>
      <c r="C17" s="193"/>
      <c r="D17" s="193"/>
      <c r="E17" s="194"/>
      <c r="F17" s="195"/>
      <c r="G17" s="196"/>
      <c r="H17" s="195"/>
      <c r="I17" s="197"/>
      <c r="J17" s="197"/>
      <c r="K17" s="197"/>
      <c r="L17" s="196"/>
      <c r="M17" s="10"/>
      <c r="N17" s="195"/>
      <c r="O17" s="197"/>
      <c r="P17" s="197"/>
      <c r="Q17" s="196"/>
      <c r="S17" s="74"/>
    </row>
    <row r="18" spans="1:19" x14ac:dyDescent="0.25">
      <c r="A18" s="192"/>
      <c r="B18" s="193"/>
      <c r="C18" s="193"/>
      <c r="D18" s="193"/>
      <c r="E18" s="194"/>
      <c r="F18" s="195"/>
      <c r="G18" s="196"/>
      <c r="H18" s="195"/>
      <c r="I18" s="197"/>
      <c r="J18" s="197"/>
      <c r="K18" s="197"/>
      <c r="L18" s="196"/>
      <c r="M18" s="10"/>
      <c r="N18" s="197"/>
      <c r="O18" s="197"/>
      <c r="P18" s="197"/>
      <c r="Q18" s="196"/>
      <c r="S18" s="74"/>
    </row>
    <row r="19" spans="1:19" x14ac:dyDescent="0.25">
      <c r="A19" s="192"/>
      <c r="B19" s="193"/>
      <c r="C19" s="193"/>
      <c r="D19" s="193"/>
      <c r="E19" s="194"/>
      <c r="F19" s="195"/>
      <c r="G19" s="196"/>
      <c r="H19" s="195"/>
      <c r="I19" s="197"/>
      <c r="J19" s="197"/>
      <c r="K19" s="197"/>
      <c r="L19" s="196"/>
      <c r="M19" s="9"/>
      <c r="N19" s="198"/>
      <c r="O19" s="198"/>
      <c r="P19" s="198"/>
      <c r="Q19" s="198"/>
      <c r="R19" s="51"/>
      <c r="S19" s="74"/>
    </row>
    <row r="20" spans="1:19" s="14" customFormat="1" ht="13.8" thickBot="1" x14ac:dyDescent="0.3">
      <c r="A20" s="188" t="s">
        <v>146</v>
      </c>
      <c r="B20" s="188"/>
      <c r="C20" s="188"/>
      <c r="D20" s="188"/>
      <c r="E20" s="188"/>
      <c r="F20" s="188"/>
      <c r="G20" s="188"/>
      <c r="H20" s="189"/>
      <c r="I20" s="189"/>
      <c r="J20" s="189"/>
      <c r="K20" s="189"/>
      <c r="L20" s="189"/>
      <c r="M20" s="84">
        <f>SUM(M7:M19)</f>
        <v>0</v>
      </c>
      <c r="N20" s="190"/>
      <c r="O20" s="190"/>
      <c r="P20" s="190"/>
      <c r="Q20" s="190"/>
      <c r="S20" s="86"/>
    </row>
    <row r="21" spans="1:19" x14ac:dyDescent="0.25">
      <c r="A21" s="191"/>
      <c r="B21" s="191"/>
      <c r="C21" s="191"/>
      <c r="D21" s="191"/>
      <c r="E21" s="191"/>
      <c r="F21" s="150"/>
      <c r="G21" s="150"/>
      <c r="H21" s="150"/>
      <c r="I21" s="150"/>
      <c r="J21" s="150"/>
      <c r="K21" s="150"/>
      <c r="L21" s="150"/>
      <c r="N21" s="150"/>
      <c r="O21" s="150"/>
      <c r="P21" s="150"/>
      <c r="Q21" s="150"/>
      <c r="S21" s="74"/>
    </row>
    <row r="22" spans="1:19" x14ac:dyDescent="0.25">
      <c r="A22" s="47"/>
      <c r="B22" s="47"/>
      <c r="C22" s="47"/>
      <c r="D22" s="47"/>
      <c r="E22" s="47"/>
      <c r="F22" s="48"/>
      <c r="G22" s="48"/>
      <c r="H22" s="48"/>
      <c r="I22" s="48"/>
      <c r="J22" s="48"/>
      <c r="K22" s="48"/>
      <c r="L22" s="48"/>
      <c r="N22" s="48"/>
      <c r="O22" s="48"/>
      <c r="P22" s="48"/>
      <c r="Q22" s="48"/>
    </row>
    <row r="23" spans="1:19" x14ac:dyDescent="0.25">
      <c r="A23" s="47"/>
      <c r="B23" s="47"/>
      <c r="C23" s="47"/>
      <c r="D23" s="47"/>
      <c r="E23" s="47"/>
      <c r="F23" s="48"/>
      <c r="G23" s="48"/>
      <c r="H23" s="48"/>
      <c r="I23" s="48"/>
      <c r="J23" s="48"/>
      <c r="K23" s="48"/>
      <c r="L23" s="48"/>
      <c r="N23" s="48"/>
      <c r="O23" s="48"/>
      <c r="P23" s="48"/>
      <c r="Q23" s="48"/>
    </row>
    <row r="24" spans="1:19" x14ac:dyDescent="0.25">
      <c r="A24" s="47"/>
      <c r="B24" s="47"/>
      <c r="C24" s="47"/>
      <c r="D24" s="47"/>
      <c r="E24" s="47"/>
      <c r="F24" s="48"/>
      <c r="G24" s="48"/>
      <c r="H24" s="48"/>
      <c r="I24" s="48"/>
      <c r="J24" s="48"/>
      <c r="K24" s="48"/>
      <c r="L24" s="48"/>
      <c r="N24" s="48"/>
      <c r="O24" s="48"/>
      <c r="P24" s="48"/>
      <c r="Q24" s="48"/>
    </row>
    <row r="25" spans="1:19" x14ac:dyDescent="0.25">
      <c r="A25" s="47"/>
      <c r="B25" s="47"/>
      <c r="C25" s="47"/>
      <c r="D25" s="47"/>
      <c r="E25" s="47"/>
      <c r="F25" s="48"/>
      <c r="G25" s="48"/>
      <c r="H25" s="48"/>
      <c r="I25" s="48"/>
      <c r="J25" s="48"/>
      <c r="K25" s="48"/>
      <c r="L25" s="48"/>
      <c r="N25" s="48"/>
      <c r="O25" s="48"/>
      <c r="P25" s="48"/>
      <c r="Q25" s="48"/>
    </row>
  </sheetData>
  <sheetProtection algorithmName="SHA-512" hashValue="3umk3nEKKOsDz1ruaf5TviwNHaIIA7vTQafNlZcWwiu4yob/HnxM+ORoXhiVDAvFlfBBCmhOAupidF7zxz/Vzg==" saltValue="u+bXnDCuZJXR0KGpdrU4yg==" spinCount="100000" sheet="1" scenarios="1"/>
  <mergeCells count="67">
    <mergeCell ref="B3:E3"/>
    <mergeCell ref="G3:H3"/>
    <mergeCell ref="I3:J3"/>
    <mergeCell ref="A5:E5"/>
    <mergeCell ref="F5:G5"/>
    <mergeCell ref="H5:L5"/>
    <mergeCell ref="N5:Q5"/>
    <mergeCell ref="A6:Q6"/>
    <mergeCell ref="A7:E7"/>
    <mergeCell ref="F7:G7"/>
    <mergeCell ref="H7:L7"/>
    <mergeCell ref="N7:Q7"/>
    <mergeCell ref="N8:Q8"/>
    <mergeCell ref="A9:E9"/>
    <mergeCell ref="F9:G9"/>
    <mergeCell ref="H9:L9"/>
    <mergeCell ref="N9:Q9"/>
    <mergeCell ref="A8:E8"/>
    <mergeCell ref="F8:G8"/>
    <mergeCell ref="H8:L8"/>
    <mergeCell ref="A10:E10"/>
    <mergeCell ref="F10:G10"/>
    <mergeCell ref="H10:L10"/>
    <mergeCell ref="N10:Q10"/>
    <mergeCell ref="A11:E11"/>
    <mergeCell ref="F11:G11"/>
    <mergeCell ref="H11:L11"/>
    <mergeCell ref="N11:Q11"/>
    <mergeCell ref="A12:E12"/>
    <mergeCell ref="F12:G12"/>
    <mergeCell ref="H12:L12"/>
    <mergeCell ref="N12:Q12"/>
    <mergeCell ref="A13:E13"/>
    <mergeCell ref="F13:G13"/>
    <mergeCell ref="H13:L13"/>
    <mergeCell ref="N13:Q13"/>
    <mergeCell ref="A14:E14"/>
    <mergeCell ref="F14:G14"/>
    <mergeCell ref="H14:L14"/>
    <mergeCell ref="N14:Q14"/>
    <mergeCell ref="A15:E15"/>
    <mergeCell ref="F15:G15"/>
    <mergeCell ref="H15:L15"/>
    <mergeCell ref="N15:Q15"/>
    <mergeCell ref="A16:E16"/>
    <mergeCell ref="F16:G16"/>
    <mergeCell ref="H16:L16"/>
    <mergeCell ref="N16:Q16"/>
    <mergeCell ref="A17:E17"/>
    <mergeCell ref="F17:G17"/>
    <mergeCell ref="H17:L17"/>
    <mergeCell ref="N17:Q17"/>
    <mergeCell ref="A18:E18"/>
    <mergeCell ref="F18:G18"/>
    <mergeCell ref="H18:L18"/>
    <mergeCell ref="N18:Q18"/>
    <mergeCell ref="A19:E19"/>
    <mergeCell ref="F19:G19"/>
    <mergeCell ref="H19:L19"/>
    <mergeCell ref="N19:Q19"/>
    <mergeCell ref="H20:L20"/>
    <mergeCell ref="N20:Q20"/>
    <mergeCell ref="A21:E21"/>
    <mergeCell ref="F21:G21"/>
    <mergeCell ref="H21:L21"/>
    <mergeCell ref="N21:Q21"/>
    <mergeCell ref="A20:G20"/>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Drop-Down-Menu" error="Bitte die gewünschte Berufsbezeichnung über das Drop-Down-Menu auswählen.">
          <x14:formula1>
            <xm:f>'2 Externe Praktika plus'!$S$7:$S$29</xm:f>
          </x14:formula1>
          <xm:sqref>A7:E19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80" zoomScaleNormal="80" workbookViewId="0"/>
  </sheetViews>
  <sheetFormatPr baseColWidth="10" defaultRowHeight="13.2" x14ac:dyDescent="0.25"/>
  <cols>
    <col min="1" max="1" width="61.21875" style="12" customWidth="1"/>
    <col min="2" max="4" width="11.77734375" style="12" customWidth="1"/>
    <col min="5" max="10" width="11.5546875" style="12"/>
    <col min="11" max="11" width="15.109375" style="12" customWidth="1"/>
    <col min="12" max="12" width="30.33203125" style="12" customWidth="1"/>
    <col min="13" max="13" width="22.21875" style="12" customWidth="1"/>
    <col min="14" max="16384" width="11.5546875" style="12"/>
  </cols>
  <sheetData>
    <row r="1" spans="1:13" s="77" customFormat="1" ht="17.399999999999999" x14ac:dyDescent="0.3">
      <c r="A1" s="77" t="s">
        <v>129</v>
      </c>
    </row>
    <row r="2" spans="1:13" s="99" customFormat="1" x14ac:dyDescent="0.25">
      <c r="A2" s="124" t="s">
        <v>65</v>
      </c>
    </row>
    <row r="3" spans="1:13" s="78" customFormat="1" ht="12.6" customHeight="1" x14ac:dyDescent="0.25"/>
    <row r="4" spans="1:13" s="78" customFormat="1" ht="13.8" customHeight="1" x14ac:dyDescent="0.25">
      <c r="A4" s="188" t="s">
        <v>7</v>
      </c>
      <c r="B4" s="188"/>
      <c r="C4" s="188"/>
      <c r="D4" s="188"/>
      <c r="E4" s="188"/>
      <c r="F4" s="188"/>
      <c r="G4" s="188"/>
      <c r="H4" s="188"/>
      <c r="I4" s="188"/>
      <c r="J4" s="188"/>
      <c r="K4" s="188"/>
      <c r="L4" s="188"/>
      <c r="M4" s="188"/>
    </row>
    <row r="5" spans="1:13" s="78" customFormat="1" ht="12.6" customHeight="1" x14ac:dyDescent="0.25">
      <c r="A5" s="210" t="s">
        <v>3</v>
      </c>
      <c r="B5" s="221" t="s">
        <v>41</v>
      </c>
      <c r="C5" s="221" t="s">
        <v>58</v>
      </c>
      <c r="D5" s="221" t="s">
        <v>40</v>
      </c>
      <c r="E5" s="224" t="s">
        <v>33</v>
      </c>
      <c r="F5" s="225"/>
      <c r="G5" s="226"/>
      <c r="H5" s="221" t="s">
        <v>37</v>
      </c>
      <c r="I5" s="205" t="s">
        <v>59</v>
      </c>
      <c r="J5" s="210"/>
      <c r="K5" s="221" t="s">
        <v>60</v>
      </c>
      <c r="L5" s="205" t="s">
        <v>45</v>
      </c>
      <c r="M5" s="206"/>
    </row>
    <row r="6" spans="1:13" s="78" customFormat="1" ht="15.9" customHeight="1" thickBot="1" x14ac:dyDescent="0.3">
      <c r="A6" s="210"/>
      <c r="B6" s="221"/>
      <c r="C6" s="221"/>
      <c r="D6" s="221"/>
      <c r="E6" s="224"/>
      <c r="F6" s="225"/>
      <c r="G6" s="226"/>
      <c r="H6" s="221"/>
      <c r="I6" s="222"/>
      <c r="J6" s="223"/>
      <c r="K6" s="221"/>
      <c r="L6" s="205"/>
      <c r="M6" s="206"/>
    </row>
    <row r="7" spans="1:13" s="78" customFormat="1" ht="16.350000000000001" customHeight="1" x14ac:dyDescent="0.25">
      <c r="A7" s="210"/>
      <c r="B7" s="221"/>
      <c r="C7" s="221"/>
      <c r="D7" s="221"/>
      <c r="E7" s="227" t="s">
        <v>34</v>
      </c>
      <c r="F7" s="227" t="s">
        <v>35</v>
      </c>
      <c r="G7" s="227" t="s">
        <v>36</v>
      </c>
      <c r="H7" s="221"/>
      <c r="I7" s="219" t="s">
        <v>38</v>
      </c>
      <c r="J7" s="220" t="s">
        <v>39</v>
      </c>
      <c r="K7" s="221"/>
      <c r="L7" s="205"/>
      <c r="M7" s="206"/>
    </row>
    <row r="8" spans="1:13" s="78" customFormat="1" ht="16.350000000000001" customHeight="1" x14ac:dyDescent="0.25">
      <c r="A8" s="210"/>
      <c r="B8" s="221"/>
      <c r="C8" s="221"/>
      <c r="D8" s="221"/>
      <c r="E8" s="228"/>
      <c r="F8" s="228"/>
      <c r="G8" s="228"/>
      <c r="H8" s="221"/>
      <c r="I8" s="220"/>
      <c r="J8" s="220"/>
      <c r="K8" s="221"/>
      <c r="L8" s="205"/>
      <c r="M8" s="206"/>
    </row>
    <row r="9" spans="1:13" ht="13.2" customHeight="1" x14ac:dyDescent="0.25">
      <c r="A9" s="97" t="s">
        <v>4</v>
      </c>
      <c r="B9" s="50">
        <v>2</v>
      </c>
      <c r="C9" s="50">
        <f>52-5</f>
        <v>47</v>
      </c>
      <c r="D9" s="50">
        <f>52-12</f>
        <v>40</v>
      </c>
      <c r="E9" s="15">
        <v>1</v>
      </c>
      <c r="F9" s="15">
        <v>1</v>
      </c>
      <c r="G9" s="59"/>
      <c r="H9" s="15">
        <v>24</v>
      </c>
      <c r="I9" s="60">
        <f>(D9*E9)+(D9*F9)+(D9*G9)+H9</f>
        <v>104</v>
      </c>
      <c r="J9" s="61">
        <f>(I9/5)/B9</f>
        <v>10.4</v>
      </c>
      <c r="K9" s="62">
        <f>C9-J9</f>
        <v>36.6</v>
      </c>
      <c r="L9" s="212" t="s">
        <v>48</v>
      </c>
      <c r="M9" s="212"/>
    </row>
    <row r="10" spans="1:13" x14ac:dyDescent="0.25">
      <c r="A10" s="97" t="s">
        <v>5</v>
      </c>
      <c r="B10" s="63"/>
      <c r="C10" s="63"/>
      <c r="D10" s="63"/>
      <c r="E10" s="64"/>
      <c r="F10" s="64"/>
      <c r="G10" s="64"/>
      <c r="H10" s="64"/>
      <c r="I10" s="65"/>
      <c r="J10" s="66"/>
      <c r="K10" s="67"/>
      <c r="L10" s="229"/>
      <c r="M10" s="229"/>
    </row>
    <row r="11" spans="1:13" x14ac:dyDescent="0.25">
      <c r="A11" s="75" t="s">
        <v>11</v>
      </c>
      <c r="B11" s="50">
        <v>3</v>
      </c>
      <c r="C11" s="50">
        <f>52-5</f>
        <v>47</v>
      </c>
      <c r="D11" s="50">
        <f t="shared" ref="D11:D17" si="0">52-12</f>
        <v>40</v>
      </c>
      <c r="E11" s="15">
        <v>2</v>
      </c>
      <c r="F11" s="15">
        <v>2</v>
      </c>
      <c r="G11" s="15">
        <v>1</v>
      </c>
      <c r="H11" s="15">
        <v>20</v>
      </c>
      <c r="I11" s="60">
        <f>(D11*E11)+(D11*F11)+(D11*G11)+H11</f>
        <v>220</v>
      </c>
      <c r="J11" s="61">
        <f>(I11/5)/B11</f>
        <v>14.666666666666666</v>
      </c>
      <c r="K11" s="62">
        <f t="shared" ref="K11:K17" si="1">C11-J11</f>
        <v>32.333333333333336</v>
      </c>
      <c r="L11" s="54" t="s">
        <v>49</v>
      </c>
      <c r="M11" s="54" t="s">
        <v>44</v>
      </c>
    </row>
    <row r="12" spans="1:13" x14ac:dyDescent="0.25">
      <c r="A12" s="75" t="s">
        <v>10</v>
      </c>
      <c r="B12" s="50">
        <v>3</v>
      </c>
      <c r="C12" s="50">
        <f t="shared" ref="C12:C13" si="2">52-5</f>
        <v>47</v>
      </c>
      <c r="D12" s="50">
        <f t="shared" si="0"/>
        <v>40</v>
      </c>
      <c r="E12" s="15">
        <v>3</v>
      </c>
      <c r="F12" s="15">
        <v>3</v>
      </c>
      <c r="G12" s="15">
        <v>2</v>
      </c>
      <c r="H12" s="15">
        <v>20</v>
      </c>
      <c r="I12" s="60">
        <f>(D12*E12)+(D12*F12)+(D12*G12)+H12</f>
        <v>340</v>
      </c>
      <c r="J12" s="61">
        <f>(I12/5)/B12</f>
        <v>22.666666666666668</v>
      </c>
      <c r="K12" s="62">
        <f t="shared" si="1"/>
        <v>24.333333333333332</v>
      </c>
      <c r="L12" s="212" t="s">
        <v>47</v>
      </c>
      <c r="M12" s="212"/>
    </row>
    <row r="13" spans="1:13" x14ac:dyDescent="0.25">
      <c r="A13" s="75" t="s">
        <v>12</v>
      </c>
      <c r="B13" s="50">
        <v>2</v>
      </c>
      <c r="C13" s="50">
        <f t="shared" si="2"/>
        <v>47</v>
      </c>
      <c r="D13" s="50">
        <f t="shared" si="0"/>
        <v>40</v>
      </c>
      <c r="E13" s="60"/>
      <c r="F13" s="60">
        <v>1</v>
      </c>
      <c r="G13" s="60">
        <v>1</v>
      </c>
      <c r="H13" s="60">
        <v>16</v>
      </c>
      <c r="I13" s="60">
        <f>(D13*E13)+(D13*F13)+(D13*G13)+H13</f>
        <v>96</v>
      </c>
      <c r="J13" s="61">
        <f>(I13/5)/B13</f>
        <v>9.6</v>
      </c>
      <c r="K13" s="62">
        <f t="shared" si="1"/>
        <v>37.4</v>
      </c>
      <c r="L13" s="211" t="s">
        <v>46</v>
      </c>
      <c r="M13" s="211"/>
    </row>
    <row r="14" spans="1:13" x14ac:dyDescent="0.25">
      <c r="A14" s="97" t="s">
        <v>6</v>
      </c>
      <c r="B14" s="63"/>
      <c r="C14" s="63"/>
      <c r="D14" s="63"/>
      <c r="E14" s="68"/>
      <c r="F14" s="68"/>
      <c r="G14" s="68"/>
      <c r="H14" s="68"/>
      <c r="I14" s="65"/>
      <c r="J14" s="66"/>
      <c r="K14" s="67"/>
      <c r="L14" s="229"/>
      <c r="M14" s="229"/>
    </row>
    <row r="15" spans="1:13" x14ac:dyDescent="0.25">
      <c r="A15" s="75" t="s">
        <v>11</v>
      </c>
      <c r="B15" s="50">
        <v>3</v>
      </c>
      <c r="C15" s="50">
        <f>52-5</f>
        <v>47</v>
      </c>
      <c r="D15" s="50">
        <f t="shared" si="0"/>
        <v>40</v>
      </c>
      <c r="E15" s="60">
        <v>2</v>
      </c>
      <c r="F15" s="60">
        <v>2</v>
      </c>
      <c r="G15" s="60">
        <v>1</v>
      </c>
      <c r="H15" s="60">
        <v>34</v>
      </c>
      <c r="I15" s="60">
        <f>(D15*E15)+(D15*F15)+(D15*G15)+H15</f>
        <v>234</v>
      </c>
      <c r="J15" s="61">
        <f>(I15/5)/B15</f>
        <v>15.6</v>
      </c>
      <c r="K15" s="62">
        <f t="shared" si="1"/>
        <v>31.4</v>
      </c>
      <c r="L15" s="212" t="s">
        <v>42</v>
      </c>
      <c r="M15" s="212"/>
    </row>
    <row r="16" spans="1:13" x14ac:dyDescent="0.25">
      <c r="A16" s="75" t="s">
        <v>10</v>
      </c>
      <c r="B16" s="50">
        <v>3</v>
      </c>
      <c r="C16" s="50">
        <f t="shared" ref="C16:C17" si="3">52-5</f>
        <v>47</v>
      </c>
      <c r="D16" s="50">
        <f t="shared" si="0"/>
        <v>40</v>
      </c>
      <c r="E16" s="60">
        <v>3</v>
      </c>
      <c r="F16" s="60">
        <v>3</v>
      </c>
      <c r="G16" s="60">
        <v>1</v>
      </c>
      <c r="H16" s="60">
        <v>34</v>
      </c>
      <c r="I16" s="60">
        <f>(D16*E16)+(D16*F16)+(D16*G16)+H16</f>
        <v>314</v>
      </c>
      <c r="J16" s="61">
        <f>(I16/5)/B16</f>
        <v>20.933333333333334</v>
      </c>
      <c r="K16" s="62">
        <f t="shared" si="1"/>
        <v>26.066666666666666</v>
      </c>
      <c r="L16" s="212" t="s">
        <v>47</v>
      </c>
      <c r="M16" s="212"/>
    </row>
    <row r="17" spans="1:13" x14ac:dyDescent="0.25">
      <c r="A17" s="75" t="s">
        <v>12</v>
      </c>
      <c r="B17" s="50">
        <v>2</v>
      </c>
      <c r="C17" s="50">
        <f t="shared" si="3"/>
        <v>47</v>
      </c>
      <c r="D17" s="50">
        <f t="shared" si="0"/>
        <v>40</v>
      </c>
      <c r="E17" s="65"/>
      <c r="F17" s="60">
        <v>1</v>
      </c>
      <c r="G17" s="60">
        <v>1</v>
      </c>
      <c r="H17" s="60">
        <v>20</v>
      </c>
      <c r="I17" s="60">
        <f>(D17*E17)+(D17*F17)+(D17*G17)+H17</f>
        <v>100</v>
      </c>
      <c r="J17" s="61">
        <f>(I17/5)/B17</f>
        <v>10</v>
      </c>
      <c r="K17" s="62">
        <f t="shared" si="1"/>
        <v>37</v>
      </c>
      <c r="L17" s="212" t="s">
        <v>43</v>
      </c>
      <c r="M17" s="212"/>
    </row>
    <row r="18" spans="1:13" x14ac:dyDescent="0.25">
      <c r="A18" s="90" t="s">
        <v>152</v>
      </c>
      <c r="B18" s="140" t="s">
        <v>154</v>
      </c>
      <c r="C18" s="65"/>
      <c r="D18" s="65"/>
      <c r="E18" s="65"/>
      <c r="F18" s="65"/>
      <c r="G18" s="65"/>
      <c r="H18" s="65"/>
      <c r="I18" s="65"/>
      <c r="J18" s="65"/>
      <c r="K18" s="62">
        <v>10</v>
      </c>
      <c r="L18" s="230" t="s">
        <v>155</v>
      </c>
      <c r="M18" s="231"/>
    </row>
    <row r="19" spans="1:13" x14ac:dyDescent="0.25">
      <c r="A19" s="97" t="s">
        <v>50</v>
      </c>
      <c r="B19" s="63"/>
      <c r="C19" s="63"/>
      <c r="D19" s="63"/>
      <c r="E19" s="65"/>
      <c r="F19" s="65"/>
      <c r="G19" s="65"/>
      <c r="H19" s="65"/>
      <c r="I19" s="65"/>
      <c r="J19" s="66"/>
      <c r="K19" s="67"/>
      <c r="L19" s="53"/>
      <c r="M19" s="53"/>
    </row>
    <row r="20" spans="1:13" x14ac:dyDescent="0.25">
      <c r="A20" s="50" t="s">
        <v>51</v>
      </c>
      <c r="B20" s="50">
        <v>3</v>
      </c>
      <c r="C20" s="63"/>
      <c r="D20" s="63"/>
      <c r="E20" s="63"/>
      <c r="F20" s="63"/>
      <c r="G20" s="59"/>
      <c r="H20" s="65"/>
      <c r="I20" s="65"/>
      <c r="J20" s="66"/>
      <c r="K20" s="62">
        <v>4</v>
      </c>
      <c r="L20" s="212" t="s">
        <v>53</v>
      </c>
      <c r="M20" s="212"/>
    </row>
    <row r="21" spans="1:13" x14ac:dyDescent="0.25">
      <c r="A21" s="49" t="s">
        <v>52</v>
      </c>
      <c r="B21" s="49">
        <v>4</v>
      </c>
      <c r="C21" s="69"/>
      <c r="D21" s="69"/>
      <c r="E21" s="69"/>
      <c r="F21" s="69"/>
      <c r="G21" s="59"/>
      <c r="H21" s="65"/>
      <c r="I21" s="65"/>
      <c r="J21" s="66"/>
      <c r="K21" s="62">
        <f>52-5</f>
        <v>47</v>
      </c>
      <c r="L21" s="212" t="s">
        <v>53</v>
      </c>
      <c r="M21" s="212"/>
    </row>
    <row r="22" spans="1:13" x14ac:dyDescent="0.25">
      <c r="A22" s="49"/>
      <c r="B22" s="49"/>
      <c r="C22" s="49"/>
      <c r="D22" s="49"/>
      <c r="E22" s="49"/>
      <c r="F22" s="49"/>
      <c r="G22" s="14"/>
      <c r="H22" s="60"/>
      <c r="I22" s="60"/>
      <c r="J22" s="61"/>
      <c r="K22" s="62"/>
      <c r="L22" s="96"/>
      <c r="M22" s="96"/>
    </row>
    <row r="23" spans="1:13" s="11" customFormat="1" ht="12.6" customHeight="1" x14ac:dyDescent="0.25">
      <c r="A23" s="188" t="s">
        <v>15</v>
      </c>
      <c r="B23" s="188"/>
      <c r="C23" s="188"/>
      <c r="D23" s="188"/>
      <c r="E23" s="188"/>
      <c r="F23" s="188"/>
      <c r="G23" s="188"/>
      <c r="H23" s="188"/>
      <c r="I23" s="188"/>
      <c r="J23" s="188"/>
      <c r="K23" s="188"/>
      <c r="L23" s="57"/>
      <c r="M23" s="57"/>
    </row>
    <row r="24" spans="1:13" s="11" customFormat="1" ht="12.6" customHeight="1" x14ac:dyDescent="0.25">
      <c r="A24" s="210" t="s">
        <v>3</v>
      </c>
      <c r="B24" s="221" t="s">
        <v>41</v>
      </c>
      <c r="C24" s="213" t="s">
        <v>62</v>
      </c>
      <c r="D24" s="214"/>
      <c r="E24" s="214"/>
      <c r="F24" s="215"/>
      <c r="G24" s="205" t="s">
        <v>45</v>
      </c>
      <c r="H24" s="206"/>
      <c r="I24" s="206"/>
      <c r="J24" s="206"/>
      <c r="K24" s="206"/>
    </row>
    <row r="25" spans="1:13" s="11" customFormat="1" ht="15.9" customHeight="1" thickBot="1" x14ac:dyDescent="0.3">
      <c r="A25" s="210"/>
      <c r="B25" s="221"/>
      <c r="C25" s="216"/>
      <c r="D25" s="217"/>
      <c r="E25" s="217"/>
      <c r="F25" s="218"/>
      <c r="G25" s="205"/>
      <c r="H25" s="206"/>
      <c r="I25" s="206"/>
      <c r="J25" s="206"/>
      <c r="K25" s="206"/>
    </row>
    <row r="26" spans="1:13" s="11" customFormat="1" ht="16.350000000000001" customHeight="1" x14ac:dyDescent="0.25">
      <c r="A26" s="210"/>
      <c r="B26" s="221"/>
      <c r="C26" s="219" t="s">
        <v>57</v>
      </c>
      <c r="D26" s="219" t="s">
        <v>56</v>
      </c>
      <c r="E26" s="219" t="s">
        <v>55</v>
      </c>
      <c r="F26" s="220" t="s">
        <v>54</v>
      </c>
      <c r="G26" s="205"/>
      <c r="H26" s="206"/>
      <c r="I26" s="206"/>
      <c r="J26" s="206"/>
      <c r="K26" s="206"/>
    </row>
    <row r="27" spans="1:13" s="11" customFormat="1" ht="16.350000000000001" customHeight="1" x14ac:dyDescent="0.25">
      <c r="A27" s="210"/>
      <c r="B27" s="221"/>
      <c r="C27" s="220"/>
      <c r="D27" s="220"/>
      <c r="E27" s="220"/>
      <c r="F27" s="220"/>
      <c r="G27" s="205"/>
      <c r="H27" s="206"/>
      <c r="I27" s="206"/>
      <c r="J27" s="206"/>
      <c r="K27" s="206"/>
    </row>
    <row r="28" spans="1:13" ht="13.2" customHeight="1" x14ac:dyDescent="0.25">
      <c r="A28" s="97" t="s">
        <v>16</v>
      </c>
      <c r="B28" s="63"/>
      <c r="C28" s="63"/>
      <c r="D28" s="63"/>
      <c r="E28" s="63"/>
      <c r="F28" s="63"/>
      <c r="G28" s="63"/>
      <c r="H28" s="63"/>
      <c r="I28" s="63"/>
      <c r="J28" s="63"/>
      <c r="K28" s="63"/>
    </row>
    <row r="29" spans="1:13" x14ac:dyDescent="0.25">
      <c r="A29" s="75" t="s">
        <v>11</v>
      </c>
      <c r="B29" s="50">
        <v>3</v>
      </c>
      <c r="C29" s="50">
        <f>22-1</f>
        <v>21</v>
      </c>
      <c r="D29" s="50">
        <f>20-2</f>
        <v>18</v>
      </c>
      <c r="E29" s="60">
        <f>14+(6-2)+(18-1)</f>
        <v>35</v>
      </c>
      <c r="F29" s="65"/>
      <c r="G29" s="212" t="s">
        <v>63</v>
      </c>
      <c r="H29" s="212"/>
      <c r="I29" s="212"/>
      <c r="J29" s="212"/>
      <c r="K29" s="212"/>
    </row>
    <row r="30" spans="1:13" x14ac:dyDescent="0.25">
      <c r="A30" s="75" t="s">
        <v>12</v>
      </c>
      <c r="B30" s="14">
        <v>2</v>
      </c>
      <c r="C30" s="14">
        <f>(15-1)+(12-1)</f>
        <v>25</v>
      </c>
      <c r="D30" s="14">
        <f>(8-1)+8+(5-2)+8</f>
        <v>26</v>
      </c>
      <c r="E30" s="65"/>
      <c r="F30" s="65"/>
      <c r="G30" s="212" t="s">
        <v>63</v>
      </c>
      <c r="H30" s="212"/>
      <c r="I30" s="212"/>
      <c r="J30" s="212"/>
      <c r="K30" s="212"/>
    </row>
    <row r="31" spans="1:13" x14ac:dyDescent="0.25">
      <c r="A31" s="75" t="s">
        <v>17</v>
      </c>
      <c r="B31" s="14">
        <v>3</v>
      </c>
      <c r="C31" s="62">
        <f>((38*2)/5)</f>
        <v>15.2</v>
      </c>
      <c r="D31" s="62">
        <f t="shared" ref="D31:F32" si="4">((38*2)/5)</f>
        <v>15.2</v>
      </c>
      <c r="E31" s="62">
        <f t="shared" si="4"/>
        <v>15.2</v>
      </c>
      <c r="F31" s="65"/>
      <c r="G31" s="212" t="s">
        <v>63</v>
      </c>
      <c r="H31" s="212"/>
      <c r="I31" s="212"/>
      <c r="J31" s="212"/>
      <c r="K31" s="212"/>
    </row>
    <row r="32" spans="1:13" x14ac:dyDescent="0.25">
      <c r="A32" s="76" t="s">
        <v>18</v>
      </c>
      <c r="B32" s="14">
        <v>4</v>
      </c>
      <c r="C32" s="14">
        <f>((35*2)/5)</f>
        <v>14</v>
      </c>
      <c r="D32" s="62">
        <f>((38*2)/5)</f>
        <v>15.2</v>
      </c>
      <c r="E32" s="62">
        <f t="shared" si="4"/>
        <v>15.2</v>
      </c>
      <c r="F32" s="62">
        <f t="shared" si="4"/>
        <v>15.2</v>
      </c>
      <c r="G32" s="212" t="s">
        <v>63</v>
      </c>
      <c r="H32" s="212"/>
      <c r="I32" s="212"/>
      <c r="J32" s="212"/>
      <c r="K32" s="212"/>
    </row>
    <row r="33" spans="1:11" x14ac:dyDescent="0.25">
      <c r="A33" s="76" t="s">
        <v>64</v>
      </c>
      <c r="B33" s="14">
        <v>1.5</v>
      </c>
      <c r="C33" s="59"/>
      <c r="D33" s="59"/>
      <c r="E33" s="60">
        <f>38-3</f>
        <v>35</v>
      </c>
      <c r="F33" s="65"/>
      <c r="G33" s="212" t="s">
        <v>63</v>
      </c>
      <c r="H33" s="212"/>
      <c r="I33" s="212"/>
      <c r="J33" s="212"/>
      <c r="K33" s="212"/>
    </row>
    <row r="34" spans="1:11" x14ac:dyDescent="0.25">
      <c r="A34" s="125" t="s">
        <v>119</v>
      </c>
      <c r="B34" s="69"/>
      <c r="C34" s="69"/>
      <c r="D34" s="69"/>
      <c r="E34" s="69"/>
      <c r="F34" s="126"/>
      <c r="G34" s="53"/>
      <c r="H34" s="53"/>
      <c r="I34" s="53"/>
      <c r="J34" s="53"/>
      <c r="K34" s="53"/>
    </row>
    <row r="35" spans="1:11" x14ac:dyDescent="0.25">
      <c r="A35" s="75" t="s">
        <v>11</v>
      </c>
      <c r="B35" s="49">
        <v>3</v>
      </c>
      <c r="C35" s="50">
        <v>38</v>
      </c>
      <c r="D35" s="50">
        <v>40</v>
      </c>
      <c r="E35" s="50">
        <v>40</v>
      </c>
      <c r="F35" s="126"/>
      <c r="G35" s="211" t="s">
        <v>121</v>
      </c>
      <c r="H35" s="211"/>
      <c r="I35" s="211"/>
      <c r="J35" s="211"/>
      <c r="K35" s="211"/>
    </row>
    <row r="36" spans="1:11" x14ac:dyDescent="0.25">
      <c r="A36" s="75" t="s">
        <v>120</v>
      </c>
      <c r="B36" s="49">
        <v>2</v>
      </c>
      <c r="C36" s="50">
        <v>37</v>
      </c>
      <c r="D36" s="50">
        <v>40</v>
      </c>
      <c r="E36" s="63"/>
      <c r="F36" s="126"/>
      <c r="G36" s="211" t="s">
        <v>122</v>
      </c>
      <c r="H36" s="211"/>
      <c r="I36" s="211"/>
      <c r="J36" s="211"/>
      <c r="K36" s="211"/>
    </row>
  </sheetData>
  <sheetProtection algorithmName="SHA-512" hashValue="WFTb7eWjQsuv8vYbVynA4+kwiBDrxlVz2BlXZ/kAzY0vWJ91ZyOqiGHOEUxEtqb4ocsDC+9LqV6L3l5DR5dMvg==" saltValue="fOhF4Tnq9jJPQwR2MHUkJg==" spinCount="100000" sheet="1" scenarios="1"/>
  <mergeCells count="42">
    <mergeCell ref="L20:M20"/>
    <mergeCell ref="L21:M21"/>
    <mergeCell ref="L15:M15"/>
    <mergeCell ref="L16:M16"/>
    <mergeCell ref="L17:M17"/>
    <mergeCell ref="L18:M18"/>
    <mergeCell ref="L12:M12"/>
    <mergeCell ref="L10:M10"/>
    <mergeCell ref="L14:M14"/>
    <mergeCell ref="L13:M13"/>
    <mergeCell ref="L9:M9"/>
    <mergeCell ref="L5:M8"/>
    <mergeCell ref="A4:M4"/>
    <mergeCell ref="I5:J6"/>
    <mergeCell ref="J7:J8"/>
    <mergeCell ref="I7:I8"/>
    <mergeCell ref="K5:K8"/>
    <mergeCell ref="D5:D8"/>
    <mergeCell ref="B5:B8"/>
    <mergeCell ref="A5:A8"/>
    <mergeCell ref="H5:H8"/>
    <mergeCell ref="C5:C8"/>
    <mergeCell ref="E5:G6"/>
    <mergeCell ref="E7:E8"/>
    <mergeCell ref="F7:F8"/>
    <mergeCell ref="G7:G8"/>
    <mergeCell ref="C24:F25"/>
    <mergeCell ref="D26:D27"/>
    <mergeCell ref="C26:C27"/>
    <mergeCell ref="A23:K23"/>
    <mergeCell ref="G24:K27"/>
    <mergeCell ref="B24:B27"/>
    <mergeCell ref="E26:E27"/>
    <mergeCell ref="F26:F27"/>
    <mergeCell ref="A24:A27"/>
    <mergeCell ref="G35:K35"/>
    <mergeCell ref="G36:K36"/>
    <mergeCell ref="G29:K29"/>
    <mergeCell ref="G30:K30"/>
    <mergeCell ref="G33:K33"/>
    <mergeCell ref="G32:K32"/>
    <mergeCell ref="G31:K31"/>
  </mergeCells>
  <hyperlinks>
    <hyperlink ref="L9" r:id="rId1" location="art_6" display="SBFI - Bildungsverordnung AGS EBA"/>
    <hyperlink ref="L17" r:id="rId2"/>
    <hyperlink ref="L15" r:id="rId3"/>
    <hyperlink ref="L16" r:id="rId4" display="SBFI - Ausrichtungen und Lektionen-Tabelle"/>
    <hyperlink ref="L11" r:id="rId5"/>
    <hyperlink ref="M11" r:id="rId6"/>
    <hyperlink ref="L12" r:id="rId7" display="SBFI - Ausrichtungen und Lektionen-Tabelle"/>
    <hyperlink ref="L16:M16" r:id="rId8" display="SBFI – Ausrichtungen und Lektionen-Tabelle"/>
    <hyperlink ref="L9:M9" r:id="rId9" location="art_6" display="SBFI – Bildungsverordnung AGS EBA"/>
    <hyperlink ref="L12:M12" r:id="rId10" display="SBFI – Ausrichtungen und Lektionen-Tabelle"/>
    <hyperlink ref="L20" r:id="rId11"/>
    <hyperlink ref="L21" r:id="rId12"/>
    <hyperlink ref="G29:K29" r:id="rId13" location="/h_here_fachschulen_hf/dipl_biomedizinische_analytikerin_biomedizinischer_analytiker_bma-dipl_fachfrau_operationstechnik_fachmann_operationstechnik_ot-dipl_pflegefachfrau_pflegefachmann-st_gallen_sg_-dn_i_zu_hf-teilzeit-v" display="HF Pflege Ausbildungsstruktur BZGS SG"/>
    <hyperlink ref="G30:K33" r:id="rId14" location="/h_here_fachschulen_hf/dipl_biomedizinische_analytikerin_biomedizinischer_analytiker_bma-dipl_fachfrau_operationstechnik_fachmann_operationstechnik_ot-dipl_pflegefachfrau_pflegefachmann-st_gallen_sg_-dn_i_zu_hf-teilzeit-v" display="HF Pflege Ausbildungsstruktur BZGS SG"/>
    <hyperlink ref="L13:M13" r:id="rId15" display="Savoirsocial – Leistungsziele üK"/>
    <hyperlink ref="G35:K35" r:id="rId16" display="Datenplan Regel-HF für Quereinsteigende Agogis"/>
    <hyperlink ref="G36:K36" r:id="rId17" display="Datenplan Anschluss-HF für FaBe Agogis"/>
  </hyperlinks>
  <pageMargins left="0.7" right="0.7" top="0.78740157499999996" bottom="0.78740157499999996" header="0.3" footer="0.3"/>
  <pageSetup paperSize="9" orientation="portrait"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c_traktandum_lookup xmlns="CFEFC383-EEEA-4425-8A17-1112C3474050"/>
    <oc_termin_lookup_helper xmlns="82675a1d-2274-46ff-95b6-7e628f04e7b8" xsi:nil="true"/>
    <IconOverlay xmlns="http://schemas.microsoft.com/sharepoint/v4" xsi:nil="true"/>
    <oc_document_is_common xmlns="82675a1d-2274-46ff-95b6-7e628f04e7b8" xsi:nil="true"/>
    <oc_termin_lookup xmlns="CFEFC383-EEEA-4425-8A17-1112C3474050"/>
    <oc_traktandum_lookup_helper xmlns="82675a1d-2274-46ff-95b6-7e628f04e7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B8F406F4216DD45AD508A54B71D0CB3" ma:contentTypeVersion="" ma:contentTypeDescription="Ein neues Dokument erstellen." ma:contentTypeScope="" ma:versionID="8ca6d2e43399c7eef2b72cf65fa85d4f">
  <xsd:schema xmlns:xsd="http://www.w3.org/2001/XMLSchema" xmlns:xs="http://www.w3.org/2001/XMLSchema" xmlns:p="http://schemas.microsoft.com/office/2006/metadata/properties" xmlns:ns2="CFEFC383-EEEA-4425-8A17-1112C3474050" xmlns:ns3="82675a1d-2274-46ff-95b6-7e628f04e7b8" xmlns:ns4="http://schemas.microsoft.com/sharepoint/v4" targetNamespace="http://schemas.microsoft.com/office/2006/metadata/properties" ma:root="true" ma:fieldsID="0586bdb9e689de2303c6293e5eef2ecb" ns2:_="" ns3:_="" ns4:_="">
    <xsd:import namespace="CFEFC383-EEEA-4425-8A17-1112C3474050"/>
    <xsd:import namespace="82675a1d-2274-46ff-95b6-7e628f04e7b8"/>
    <xsd:import namespace="http://schemas.microsoft.com/sharepoint/v4"/>
    <xsd:element name="properties">
      <xsd:complexType>
        <xsd:sequence>
          <xsd:element name="documentManagement">
            <xsd:complexType>
              <xsd:all>
                <xsd:element ref="ns2:oc_termin_lookup" minOccurs="0"/>
                <xsd:element ref="ns2:Termin_x003a_ID" minOccurs="0"/>
                <xsd:element ref="ns2:oc_traktandum_lookup" minOccurs="0"/>
                <xsd:element ref="ns2:Traktandum_x003a_ID" minOccurs="0"/>
                <xsd:element ref="ns3:oc_document_is_common" minOccurs="0"/>
                <xsd:element ref="ns3:oc_termin_lookup_helper" minOccurs="0"/>
                <xsd:element ref="ns3:oc_traktandum_lookup_help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FC383-EEEA-4425-8A17-1112C3474050" elementFormDefault="qualified">
    <xsd:import namespace="http://schemas.microsoft.com/office/2006/documentManagement/types"/>
    <xsd:import namespace="http://schemas.microsoft.com/office/infopath/2007/PartnerControls"/>
    <xsd:element name="oc_termin_lookup" ma:index="8" nillable="true" ma:displayName="Termin" ma:hidden="true" ma:list="{FEDD5426-8AB6-4427-B158-21C61D330C5B}" ma:internalName="oc_termin_lookup" ma:showField="Title">
      <xsd:complexType>
        <xsd:complexContent>
          <xsd:extension base="dms:MultiChoiceLookup">
            <xsd:sequence>
              <xsd:element name="Value" type="dms:Lookup" maxOccurs="unbounded" minOccurs="0" nillable="true"/>
            </xsd:sequence>
          </xsd:extension>
        </xsd:complexContent>
      </xsd:complexType>
    </xsd:element>
    <xsd:element name="Termin_x003a_ID" ma:index="9" nillable="true" ma:displayName="Termin:ID" ma:hidden="true" ma:list="{FEDD5426-8AB6-4427-B158-21C61D330C5B}" ma:internalName="Termin_x003a_ID" ma:readOnly="true" ma:showField="ID" ma:web="">
      <xsd:complexType>
        <xsd:complexContent>
          <xsd:extension base="dms:MultiChoiceLookup">
            <xsd:sequence>
              <xsd:element name="Value" type="dms:Lookup" maxOccurs="unbounded" minOccurs="0" nillable="true"/>
            </xsd:sequence>
          </xsd:extension>
        </xsd:complexContent>
      </xsd:complexType>
    </xsd:element>
    <xsd:element name="oc_traktandum_lookup" ma:index="10" nillable="true" ma:displayName="Traktandum" ma:hidden="true" ma:list="{1AD7D8A5-4D26-4EA8-B4C3-52B9A76F5679}" ma:internalName="oc_traktandum_lookup" ma:showField="Title">
      <xsd:complexType>
        <xsd:complexContent>
          <xsd:extension base="dms:MultiChoiceLookup">
            <xsd:sequence>
              <xsd:element name="Value" type="dms:Lookup" maxOccurs="unbounded" minOccurs="0" nillable="true"/>
            </xsd:sequence>
          </xsd:extension>
        </xsd:complexContent>
      </xsd:complexType>
    </xsd:element>
    <xsd:element name="Traktandum_x003a_ID" ma:index="11" nillable="true" ma:displayName="Traktandum:ID" ma:hidden="true" ma:list="{1AD7D8A5-4D26-4EA8-B4C3-52B9A76F5679}" ma:internalName="Traktandum_x003a_ID" ma:readOnly="true" ma:showField="ID" ma:we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675a1d-2274-46ff-95b6-7e628f04e7b8" elementFormDefault="qualified">
    <xsd:import namespace="http://schemas.microsoft.com/office/2006/documentManagement/types"/>
    <xsd:import namespace="http://schemas.microsoft.com/office/infopath/2007/PartnerControls"/>
    <xsd:element name="oc_document_is_common" ma:index="12" nillable="true" ma:displayName="Allgemeines Sitzungsdokument" ma:description="Allgemeine Sitzungsdokumente werden unabhängig von der Terminzuteilung bei jedem Termin separiert aufgeführt. Weitere Informationen zu dieser Option sind im Benutzerhandbuch erhältlich." ma:internalName="oc_document_is_common">
      <xsd:simpleType>
        <xsd:restriction base="dms:Boolean"/>
      </xsd:simpleType>
    </xsd:element>
    <xsd:element name="oc_termin_lookup_helper" ma:index="13" nillable="true" ma:displayName="Termin Lookup Helper" ma:internalName="oc_termin_lookup_helper">
      <xsd:simpleType>
        <xsd:restriction base="dms:Text"/>
      </xsd:simpleType>
    </xsd:element>
    <xsd:element name="oc_traktandum_lookup_helper" ma:index="14" nillable="true" ma:displayName="Traktandum Lookup Helper" ma:internalName="oc_traktandum_lookup_help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00A311-2798-464F-BD54-A4C951ADBDF3}">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microsoft.com/sharepoint/v4"/>
    <ds:schemaRef ds:uri="82675a1d-2274-46ff-95b6-7e628f04e7b8"/>
    <ds:schemaRef ds:uri="CFEFC383-EEEA-4425-8A17-1112C3474050"/>
    <ds:schemaRef ds:uri="http://purl.org/dc/dcmitype/"/>
  </ds:schemaRefs>
</ds:datastoreItem>
</file>

<file path=customXml/itemProps2.xml><?xml version="1.0" encoding="utf-8"?>
<ds:datastoreItem xmlns:ds="http://schemas.openxmlformats.org/officeDocument/2006/customXml" ds:itemID="{12FC0788-6C7F-4785-914C-8C229DF7B248}">
  <ds:schemaRefs>
    <ds:schemaRef ds:uri="http://schemas.microsoft.com/sharepoint/v3/contenttype/forms"/>
  </ds:schemaRefs>
</ds:datastoreItem>
</file>

<file path=customXml/itemProps3.xml><?xml version="1.0" encoding="utf-8"?>
<ds:datastoreItem xmlns:ds="http://schemas.openxmlformats.org/officeDocument/2006/customXml" ds:itemID="{60E07E86-C559-47F6-935D-E84142066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FC383-EEEA-4425-8A17-1112C3474050"/>
    <ds:schemaRef ds:uri="82675a1d-2274-46ff-95b6-7e628f04e7b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Inhaltsverzeichnis</vt:lpstr>
      <vt:lpstr>1 Erfassung Ausbildungsleistung</vt:lpstr>
      <vt:lpstr>2 Externe Praktika plus</vt:lpstr>
      <vt:lpstr>3 Externe Praktika minus</vt:lpstr>
      <vt:lpstr>4 Berechnungsgrundlagen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Fischbacher Irene GD-GS-DPE</dc:creator>
  <cp:lastModifiedBy>Fischbacher Irene GD-GS-DPE</cp:lastModifiedBy>
  <cp:lastPrinted>2022-10-04T08:00:27Z</cp:lastPrinted>
  <dcterms:created xsi:type="dcterms:W3CDTF">2022-08-18T08:25:32Z</dcterms:created>
  <dcterms:modified xsi:type="dcterms:W3CDTF">2024-06-05T12:43:31Z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0x0101003B8F406F4216DD45AD508A54B71D0CB3</vt:lpwstr>
  </property>
</Properties>
</file>