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iai3619\AppData\Roaming\Office Connector\Documents\8e72d1f25f384b7ab7e1fb1a45ee015d\"/>
    </mc:Choice>
  </mc:AlternateContent>
  <bookViews>
    <workbookView xWindow="0" yWindow="0" windowWidth="24048" windowHeight="9276" tabRatio="839"/>
  </bookViews>
  <sheets>
    <sheet name="Inhaltsverzeichnis" sheetId="4" r:id="rId1"/>
    <sheet name="1 Erfassung Ausbildungsleistung" sheetId="10" r:id="rId2"/>
    <sheet name="2 Externe Praktika plus" sheetId="6" r:id="rId3"/>
    <sheet name="3 Externe Praktika minus" sheetId="7" r:id="rId4"/>
    <sheet name="4 Berechnungsgrundlagen" sheetId="9"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0" i="10" l="1"/>
  <c r="R59" i="10"/>
  <c r="O60" i="10"/>
  <c r="O59" i="10"/>
  <c r="L60" i="10"/>
  <c r="D46" i="9"/>
  <c r="E46" i="9"/>
  <c r="C46" i="9"/>
  <c r="D45" i="9"/>
  <c r="E45" i="9"/>
  <c r="C45" i="9"/>
  <c r="L59" i="10" s="1"/>
  <c r="O17" i="10" l="1"/>
  <c r="L17" i="10"/>
  <c r="R17" i="10" l="1"/>
  <c r="R41" i="10"/>
  <c r="E43" i="9" l="1"/>
  <c r="D43" i="9"/>
  <c r="C43" i="9" l="1"/>
  <c r="E42" i="9"/>
  <c r="D42" i="9"/>
  <c r="C42" i="9"/>
  <c r="E41" i="9"/>
  <c r="D41" i="9"/>
  <c r="C41" i="9"/>
  <c r="E36" i="9"/>
  <c r="E35" i="9"/>
  <c r="F35" i="9"/>
  <c r="D35" i="9"/>
  <c r="C35" i="9"/>
  <c r="D34" i="9"/>
  <c r="E34" i="9"/>
  <c r="C34" i="9"/>
  <c r="D33" i="9"/>
  <c r="C33" i="9"/>
  <c r="E32" i="9"/>
  <c r="D32" i="9"/>
  <c r="C32" i="9"/>
  <c r="C38" i="9" l="1"/>
  <c r="O19" i="10" l="1"/>
  <c r="R82" i="10" l="1"/>
  <c r="R83" i="10"/>
  <c r="R84" i="10"/>
  <c r="R85" i="10"/>
  <c r="R86" i="10"/>
  <c r="R87" i="10"/>
  <c r="R81" i="10"/>
  <c r="R79" i="10"/>
  <c r="R78" i="10"/>
  <c r="R63" i="10"/>
  <c r="R40" i="10"/>
  <c r="R38" i="10"/>
  <c r="R39" i="10"/>
  <c r="R37" i="10"/>
  <c r="P92" i="10"/>
  <c r="P44" i="10"/>
  <c r="M52" i="7"/>
  <c r="M36" i="7"/>
  <c r="Q65" i="10" s="1"/>
  <c r="M20" i="7"/>
  <c r="Q44" i="10" s="1"/>
  <c r="M52" i="6"/>
  <c r="M36" i="6"/>
  <c r="P65" i="10" s="1"/>
  <c r="M20" i="6"/>
  <c r="R90" i="10"/>
  <c r="R91" i="10"/>
  <c r="R42" i="10"/>
  <c r="O74" i="10"/>
  <c r="O73" i="10"/>
  <c r="O71" i="10"/>
  <c r="L74" i="10"/>
  <c r="R74" i="10" s="1"/>
  <c r="L73" i="10"/>
  <c r="R64" i="10"/>
  <c r="O56" i="10"/>
  <c r="O57" i="10"/>
  <c r="O55" i="10"/>
  <c r="L56" i="10"/>
  <c r="R56" i="10" l="1"/>
  <c r="M54" i="7"/>
  <c r="R73" i="10"/>
  <c r="Q92" i="10"/>
  <c r="M54" i="6"/>
  <c r="O32" i="10"/>
  <c r="O33" i="10"/>
  <c r="O31" i="10"/>
  <c r="O26" i="10"/>
  <c r="O27" i="10"/>
  <c r="O28" i="10"/>
  <c r="O29" i="10"/>
  <c r="O25" i="10"/>
  <c r="L28" i="10"/>
  <c r="L27" i="10"/>
  <c r="L19" i="10"/>
  <c r="R19" i="10" s="1"/>
  <c r="R27" i="10" l="1"/>
  <c r="R28" i="10"/>
  <c r="D50" i="9" l="1"/>
  <c r="E50" i="9"/>
  <c r="C50" i="9"/>
  <c r="D39" i="9"/>
  <c r="D40" i="9"/>
  <c r="C39" i="9"/>
  <c r="L32" i="10" s="1"/>
  <c r="R32" i="10" s="1"/>
  <c r="C40" i="9"/>
  <c r="D38" i="9"/>
  <c r="L31" i="10" s="1"/>
  <c r="R31" i="10" s="1"/>
  <c r="L55" i="10" l="1"/>
  <c r="R55" i="10" s="1"/>
  <c r="L71" i="10"/>
  <c r="R71" i="10" s="1"/>
  <c r="R92" i="10" s="1"/>
  <c r="L57" i="10"/>
  <c r="R57" i="10" s="1"/>
  <c r="L33" i="10"/>
  <c r="R33" i="10" s="1"/>
  <c r="L29" i="10"/>
  <c r="R29" i="10" s="1"/>
  <c r="D24" i="9"/>
  <c r="I24" i="9" s="1"/>
  <c r="J24" i="9" s="1"/>
  <c r="C24" i="9"/>
  <c r="D23" i="9"/>
  <c r="I23" i="9" s="1"/>
  <c r="J23" i="9" s="1"/>
  <c r="C23" i="9"/>
  <c r="C16" i="9"/>
  <c r="C17" i="9"/>
  <c r="C15" i="9"/>
  <c r="C12" i="9"/>
  <c r="C13" i="9"/>
  <c r="C11" i="9"/>
  <c r="C9" i="9"/>
  <c r="L25" i="10" l="1"/>
  <c r="R25" i="10" s="1"/>
  <c r="L26" i="10"/>
  <c r="R26" i="10" s="1"/>
  <c r="K23" i="9"/>
  <c r="O50" i="10" s="1"/>
  <c r="K24" i="9"/>
  <c r="O51" i="10" s="1"/>
  <c r="K21" i="9"/>
  <c r="O20" i="10" s="1"/>
  <c r="D11" i="9"/>
  <c r="I11" i="9" s="1"/>
  <c r="J11" i="9" s="1"/>
  <c r="K11" i="9" s="1"/>
  <c r="O10" i="10" s="1"/>
  <c r="D12" i="9"/>
  <c r="I12" i="9" s="1"/>
  <c r="J12" i="9" s="1"/>
  <c r="K12" i="9" s="1"/>
  <c r="O11" i="10" s="1"/>
  <c r="D13" i="9"/>
  <c r="I13" i="9" s="1"/>
  <c r="J13" i="9" s="1"/>
  <c r="K13" i="9" s="1"/>
  <c r="O12" i="10" s="1"/>
  <c r="D15" i="9"/>
  <c r="I15" i="9" s="1"/>
  <c r="J15" i="9" s="1"/>
  <c r="K15" i="9" s="1"/>
  <c r="O14" i="10" s="1"/>
  <c r="D16" i="9"/>
  <c r="I16" i="9" s="1"/>
  <c r="J16" i="9" s="1"/>
  <c r="K16" i="9" s="1"/>
  <c r="O15" i="10" s="1"/>
  <c r="D17" i="9"/>
  <c r="I17" i="9" s="1"/>
  <c r="J17" i="9" s="1"/>
  <c r="K17" i="9" s="1"/>
  <c r="O16" i="10" s="1"/>
  <c r="D9" i="9"/>
  <c r="I9" i="9" s="1"/>
  <c r="J9" i="9" s="1"/>
  <c r="K9" i="9" s="1"/>
  <c r="O8" i="10" l="1"/>
  <c r="L8" i="10"/>
  <c r="L14" i="10"/>
  <c r="L12" i="10"/>
  <c r="L51" i="10"/>
  <c r="R51" i="10" s="1"/>
  <c r="L10" i="10"/>
  <c r="R10" i="10" s="1"/>
  <c r="L20" i="10"/>
  <c r="R20" i="10" s="1"/>
  <c r="L16" i="10"/>
  <c r="R16" i="10" s="1"/>
  <c r="L50" i="10"/>
  <c r="R50" i="10" s="1"/>
  <c r="L11" i="10"/>
  <c r="L15" i="10"/>
  <c r="R15" i="10" s="1"/>
  <c r="R65" i="10" l="1"/>
  <c r="R11" i="10"/>
  <c r="R14" i="10"/>
  <c r="R8" i="10"/>
  <c r="R12" i="10"/>
  <c r="R44" i="10" l="1"/>
  <c r="R94" i="10" s="1"/>
</calcChain>
</file>

<file path=xl/sharedStrings.xml><?xml version="1.0" encoding="utf-8"?>
<sst xmlns="http://schemas.openxmlformats.org/spreadsheetml/2006/main" count="520" uniqueCount="248">
  <si>
    <t>Institution:</t>
  </si>
  <si>
    <t>Erfassungszeitraum:</t>
  </si>
  <si>
    <t>Datum der Einreichung:</t>
  </si>
  <si>
    <t>Pflegepersonal</t>
  </si>
  <si>
    <t>Berufsbezeichnung</t>
  </si>
  <si>
    <t>Assistent/in Gesundheit und Soziales EBA</t>
  </si>
  <si>
    <t>Fachfrau/Fachmann Betreuung EFZ</t>
  </si>
  <si>
    <t>Fachfrau/Fachmann Gesundheit EFZ</t>
  </si>
  <si>
    <t>Sekundarstufe II</t>
  </si>
  <si>
    <t>Medizinisch-technisches Personal</t>
  </si>
  <si>
    <t>Medizinische/r Praxisassistent/in EFZ</t>
  </si>
  <si>
    <t>3 Jahre</t>
  </si>
  <si>
    <t>2 Jahre</t>
  </si>
  <si>
    <t xml:space="preserve">          - reguläre Ausbildung mit Berufsmaturität</t>
  </si>
  <si>
    <t xml:space="preserve">          - reguläre Ausbildung</t>
  </si>
  <si>
    <t xml:space="preserve">          - verkürzte Ausbildung</t>
  </si>
  <si>
    <t>Gesamttotal der effektiv erbrachten Ausbildungs-wochen</t>
  </si>
  <si>
    <t>Total</t>
  </si>
  <si>
    <t>Tertiärstufe</t>
  </si>
  <si>
    <t>Dipl. Pflegefachfrau/-mann HF</t>
  </si>
  <si>
    <t xml:space="preserve">          - Teilzeit-Bildungsgang 80 % für FaGe</t>
  </si>
  <si>
    <t xml:space="preserve">          - Teilzeit-Bildungsgang 80 % für Quereinsteigende</t>
  </si>
  <si>
    <t>4 Jahre</t>
  </si>
  <si>
    <t xml:space="preserve">          - Vollzeit-Studium (VZ)</t>
  </si>
  <si>
    <t xml:space="preserve">          - Berufsbegleitendes Studium 50 % (BB)</t>
  </si>
  <si>
    <t>Technische Operationsfachfrau/-fachmann HF</t>
  </si>
  <si>
    <t>Nachdiplomstudiengänge NDS</t>
  </si>
  <si>
    <t xml:space="preserve">          - Dipl. Expertin/Experte Anästhesiepflege NDS HF</t>
  </si>
  <si>
    <t xml:space="preserve">          - Dipl. Expertin/Experte Intensivpflege NDS HF</t>
  </si>
  <si>
    <t xml:space="preserve">          - Dipl. Expertin/Experte Notfallpflege NDS HF</t>
  </si>
  <si>
    <t>Übriges</t>
  </si>
  <si>
    <t>Praktika Pflege</t>
  </si>
  <si>
    <t>Dipl. Rettungssanitäter/in HF</t>
  </si>
  <si>
    <t>Praktika Medizinisch-technisches Personal</t>
  </si>
  <si>
    <t>Medizinisch-therapeutisches Personal</t>
  </si>
  <si>
    <t>Bachelor of Science in Physiotherapie FH</t>
  </si>
  <si>
    <t>Bachelor of Science in Hebamme FH</t>
  </si>
  <si>
    <t>Bachelor of Science in Ergotherapie FH</t>
  </si>
  <si>
    <t>Bachelor of Science in Ernährung und Diätetik</t>
  </si>
  <si>
    <t>Dipl. Aktivierungsfachfrau/-mann HF</t>
  </si>
  <si>
    <t>Medizinische/r Masseur/in mit eidg. Fachausweis</t>
  </si>
  <si>
    <t xml:space="preserve">          - Vollzeit-Ausbildung</t>
  </si>
  <si>
    <t xml:space="preserve">          - Teilzeit-Ausbildung</t>
  </si>
  <si>
    <r>
      <t>Ausbildungsleistungen nicht aufgeführter Berufe</t>
    </r>
    <r>
      <rPr>
        <sz val="10"/>
        <color theme="1"/>
        <rFont val="Arial"/>
        <family val="2"/>
      </rPr>
      <t xml:space="preserve"> Pflegepersonal</t>
    </r>
  </si>
  <si>
    <t>Dipl. Sozialpädagogin/Sozialpädagoge HF</t>
  </si>
  <si>
    <t>Bachelor of Science in Sozialer Arbeit FH</t>
  </si>
  <si>
    <t>Bachelor of Arts in Logopädie PH</t>
  </si>
  <si>
    <t xml:space="preserve">          - Vollzeit-Studium</t>
  </si>
  <si>
    <t>4–5 Jahre</t>
  </si>
  <si>
    <t xml:space="preserve">          - Teilzeit-Studium 70 %</t>
  </si>
  <si>
    <t xml:space="preserve">          - Praxisbegleitendes Teilzeitstudium 50 %</t>
  </si>
  <si>
    <t>Praktika Medizinisch-therapeutisches Personal</t>
  </si>
  <si>
    <t>Anhang 1 KNUG – Erfassung der Ausbildungsleistung (Ist-Situation)</t>
  </si>
  <si>
    <t>Biomedizinische/r Analytiker/in HF</t>
  </si>
  <si>
    <r>
      <t xml:space="preserve">Ausbildungsleistungen nicht aufgeführter Berufe
</t>
    </r>
    <r>
      <rPr>
        <sz val="10"/>
        <color theme="1"/>
        <rFont val="Arial"/>
        <family val="2"/>
      </rPr>
      <t>Medizinisch-technisches Personal</t>
    </r>
  </si>
  <si>
    <r>
      <t xml:space="preserve">Ausbildungsleistungen nicht aufgeführter Berufe
</t>
    </r>
    <r>
      <rPr>
        <sz val="10"/>
        <color theme="1"/>
        <rFont val="Arial"/>
        <family val="2"/>
      </rPr>
      <t>Medizinisch-therapeutisches  Personal</t>
    </r>
  </si>
  <si>
    <t>Verweis</t>
  </si>
  <si>
    <t>Zelle(n)</t>
  </si>
  <si>
    <t>Bemerkung</t>
  </si>
  <si>
    <t>*1)</t>
  </si>
  <si>
    <t>*2)</t>
  </si>
  <si>
    <t>*3)</t>
  </si>
  <si>
    <t>*4)</t>
  </si>
  <si>
    <t>*5)</t>
  </si>
  <si>
    <t>Tabellenblatt</t>
  </si>
  <si>
    <t>Inhaltsverzeichnis Anhang 1 KNUG – Erfassung der Ausbildungsleistung (Ist-Situation)</t>
  </si>
  <si>
    <t>Thema</t>
  </si>
  <si>
    <t>Erläuterungen</t>
  </si>
  <si>
    <t>Berechnungsgrundlagen Ausbildungswochen Anhang 1 KNUG – Erfassung der Ausbildungsleistung (Ist-Situation)</t>
  </si>
  <si>
    <t>Anzahl Schultage pro Woche</t>
  </si>
  <si>
    <t>1. Lehrjahr</t>
  </si>
  <si>
    <t>2. Lehrjahr</t>
  </si>
  <si>
    <t>3. Lehrjahr</t>
  </si>
  <si>
    <t>Anzahl Tage über-betriebliche Kurse (üK)</t>
  </si>
  <si>
    <t>in Tagen</t>
  </si>
  <si>
    <t>in Wochen je Jahr</t>
  </si>
  <si>
    <t>Anzahl Schul-wochen je Jahr</t>
  </si>
  <si>
    <t>Gesamt-dauer
Ausbildung in Jahren</t>
  </si>
  <si>
    <t>Schullehrplan BZGS FaGe 3-jährige Ausbildung</t>
  </si>
  <si>
    <t>Schullehrplan BZGS FaGe 2-jährige Ausbildung</t>
  </si>
  <si>
    <t>Lektionentafel BZGS</t>
  </si>
  <si>
    <t>Datenquellen</t>
  </si>
  <si>
    <t>Savoirsocial – Leistungsziele üK</t>
  </si>
  <si>
    <t>SBFI – Ausrichtungen und Lektionen-Tabelle</t>
  </si>
  <si>
    <t>SBFI – Bildungsverordnung AGS EBA</t>
  </si>
  <si>
    <t>SBFI – Bildungsverordnung FaBe EFZ,</t>
  </si>
  <si>
    <t>Fachmittelschule (FMS) Gesundheit</t>
  </si>
  <si>
    <t xml:space="preserve">          - ohne Fachmaturität</t>
  </si>
  <si>
    <t xml:space="preserve">          - mit Fachmaturität (Praxisjahr)</t>
  </si>
  <si>
    <t>Broschüre "Fachmittelschulen des Kantons St.Gallens"</t>
  </si>
  <si>
    <t>4. Jahr</t>
  </si>
  <si>
    <t>3. Jahr</t>
  </si>
  <si>
    <t>2. Jahr</t>
  </si>
  <si>
    <t>1. Jahr</t>
  </si>
  <si>
    <t>Gesamt-dauer Ausbildung in Wochen</t>
  </si>
  <si>
    <t>Gesamtdauer theoretische Bildung</t>
  </si>
  <si>
    <t>Gesamtdauer praktische Bildung in Wochen je Jahr</t>
  </si>
  <si>
    <t>SBFI – Bildungsverordnung MPA EFZ,</t>
  </si>
  <si>
    <t>Schullehrplan BZGS MPA</t>
  </si>
  <si>
    <t>Ausbildungswochen der abgebrochenen Ausbildungsverträge</t>
  </si>
  <si>
    <t>Anzahl praktische Ausbildungswochen je Jahr (abzüglich Ferien)</t>
  </si>
  <si>
    <t>HF Pflege Ausbildungsstruktur BZGS SG</t>
  </si>
  <si>
    <t xml:space="preserve">          - Bildungsgang für Personen mit Abschluss DN I</t>
  </si>
  <si>
    <t>Weiterbildungskonzept NDS HF Anästhesie-, Intensiv-, Notfallpflege</t>
  </si>
  <si>
    <t>Sämtliche Angaben in den Tabellen gelten pro Auszubildende/r</t>
  </si>
  <si>
    <t>HF Technische Operationsfachfrau/-fachmann Ausbildungsstruktur BZGS</t>
  </si>
  <si>
    <t>HF Biomedizinische/r Analytiker/in Ausbildungsstruktur BZGS</t>
  </si>
  <si>
    <t>Medizinisch-technische Radiologiefachperson HF</t>
  </si>
  <si>
    <t>Medizinisch-technische Radiologiefachperson HF Ausbildungsplan Careum</t>
  </si>
  <si>
    <t>Webseite Schutz &amp; Rettung Zürich, 3-jähriger Bildungsgang</t>
  </si>
  <si>
    <t>Webseite Zentrum für Ausbildung im Gesundheitswesen ZAG Winterthur</t>
  </si>
  <si>
    <t>Wegleitung zur Prüfungsordnung über die BP für Medizinische/r Masseur/in</t>
  </si>
  <si>
    <t xml:space="preserve">          - reguläre Ausbildung für FaBe</t>
  </si>
  <si>
    <t>Datenplan Regel-HF für Quereinsteigende Agogis</t>
  </si>
  <si>
    <t>Datenplan Anschluss-HF für FaBe Agogis</t>
  </si>
  <si>
    <t>Zwischentotal Ausbildungs-leistung der abge-brochenen Ausbildungs-verträge</t>
  </si>
  <si>
    <t>Gesamtdauer der  Ausbildung</t>
  </si>
  <si>
    <t>Anzahl geleistete Ausbildungs-wochen</t>
  </si>
  <si>
    <t>1.5 Jahre</t>
  </si>
  <si>
    <t xml:space="preserve">Anzahl ab-gebrochene Ausbildungs-verträge </t>
  </si>
  <si>
    <t>Total Ausbildungsleistung Medizinisch-technisches Personal (Ist-Situation) in Wochen</t>
  </si>
  <si>
    <t>Total Ausbildungsleistung Medizinisch-therapeutisches Personal (Ist-Situation) in Wochen</t>
  </si>
  <si>
    <t>Total Ausbildungsleistung nicht-universitäre Gesundheitsberufe (Ist-Situation) in Wochen</t>
  </si>
  <si>
    <t>Institution, welche die Ausbildungsleistung effektiv erbracht hat</t>
  </si>
  <si>
    <t>Bemerkungen</t>
  </si>
  <si>
    <t>Anzahl Ausbildungs-wochen</t>
  </si>
  <si>
    <t>Fachfrau/Fachmann Betreuung EFZ regulär</t>
  </si>
  <si>
    <t>Fachfrau/Fachmann Betreuung EFZ regulär mit Berufsmaturität</t>
  </si>
  <si>
    <t>Fachfrau/Fachmann Betreuung EFZ verkürzt</t>
  </si>
  <si>
    <t>Fachfrau/Fachmann Gesundheit EFZ regulär</t>
  </si>
  <si>
    <t>Fachfrau/Fachmann Gesundheit EFZ regulär mit Berufsmaturität</t>
  </si>
  <si>
    <t>Fachfrau/Fachmann Gesundheit EFZ verkürzt</t>
  </si>
  <si>
    <t>Dipl. Pflegefachfrau/-mann HF regulär</t>
  </si>
  <si>
    <t>Dipl. Pflegefachfrau/-mann HF verkürzt</t>
  </si>
  <si>
    <t>Dipl. Pflegefachfrau/-mann HF Teilzeit für FaGe</t>
  </si>
  <si>
    <t>Dipl. Pflegefachfrau/-mann HF Teilzeit für Quereinsteigende</t>
  </si>
  <si>
    <t>Dipl. Pflegefachfrau/-mann HF für DN I</t>
  </si>
  <si>
    <t>Dipl. Expertin/Experte Anästhesiepflege NDS HF</t>
  </si>
  <si>
    <t>Dipl. Expertin/Experte Intensivpflege NDS HF</t>
  </si>
  <si>
    <t>Dipl. Expertin/Experte Notfallpflege NDS HF</t>
  </si>
  <si>
    <t>Bachelor of Science in Pflege FH (Vollzeit-Studium)</t>
  </si>
  <si>
    <t>Bachelor of Science in Pflege FH (Berufbegleitendes Studium 50%)</t>
  </si>
  <si>
    <t>Bachelor of Science in Pflege FH (Berufsbegleitendes Studium für Dipl. Pflegefachpersonen HF)</t>
  </si>
  <si>
    <t>Medizinische/r Praxisassistent/in EFZ reguläre Ausbildung</t>
  </si>
  <si>
    <t>Medizinische/r Praxisassistent/in EFZ reguläre Ausbildung mit Berufsmaturität</t>
  </si>
  <si>
    <t>Dipl. Sozialpädagogin/Sozialpädagoge HF reguläre Ausbildung</t>
  </si>
  <si>
    <t>Dipl. Sozialpädagogin/Sozialpädagoge HF reguläre Ausbildung für FaBe</t>
  </si>
  <si>
    <t>Medizinische/r Masseur/in mit eidg. Fachausweis (Vollzeit-Ausbildung)</t>
  </si>
  <si>
    <t>Medizinische/r Masseur/in mit eidg. Fachausweis (Teilzeit-Ausbildung)</t>
  </si>
  <si>
    <t>Bachelor of Science in Sozialer Arbeit FH (Vollzeit-Studium)</t>
  </si>
  <si>
    <t>Bachelor of Science in Sozialer Arbeit FH (Teilzeit-Studium 70%)</t>
  </si>
  <si>
    <t>Bachelor of Science in Sozialer Arbeit FH (Teilzeit-Studium 50%)</t>
  </si>
  <si>
    <t>Institution, bei welcher der/die Auszubildende/r unter
Vertrag steht</t>
  </si>
  <si>
    <t>Ostschweizer Kinderspital (OKS)</t>
  </si>
  <si>
    <t>Klinik Stephanshorn</t>
  </si>
  <si>
    <t>Geburtshaus St.Gallen GmbH</t>
  </si>
  <si>
    <t>Psychiatrieverbund Nord</t>
  </si>
  <si>
    <t>Psychiatrieverbund Süd</t>
  </si>
  <si>
    <t>Kliniken Valens</t>
  </si>
  <si>
    <r>
      <t xml:space="preserve">Anzahl ab-gebrochene Ausbildungs-verträge 01.01.-30.06. </t>
    </r>
    <r>
      <rPr>
        <vertAlign val="superscript"/>
        <sz val="10"/>
        <color theme="1"/>
        <rFont val="Arial"/>
        <family val="2"/>
      </rPr>
      <t>*2)</t>
    </r>
  </si>
  <si>
    <r>
      <t xml:space="preserve">Anzahl ab-gebrochene Ausbildungs-verträge 01.07.-31.12. </t>
    </r>
    <r>
      <rPr>
        <vertAlign val="superscript"/>
        <sz val="10"/>
        <color theme="1"/>
        <rFont val="Arial"/>
        <family val="2"/>
      </rPr>
      <t>*2)</t>
    </r>
  </si>
  <si>
    <r>
      <t xml:space="preserve">Anzahl absolvierte praktische Ausbildungs-wochen </t>
    </r>
    <r>
      <rPr>
        <vertAlign val="superscript"/>
        <sz val="10"/>
        <color theme="1"/>
        <rFont val="Arial"/>
        <family val="2"/>
      </rPr>
      <t>*3)</t>
    </r>
  </si>
  <si>
    <t>Anzahl ab-gebrochene Ausbildungs-verträge</t>
  </si>
  <si>
    <r>
      <t xml:space="preserve">Total Ausbildungsleistung Pflegepersonal (Ist-Situation) in Wochen </t>
    </r>
    <r>
      <rPr>
        <vertAlign val="superscript"/>
        <sz val="10"/>
        <color theme="1"/>
        <rFont val="Arial"/>
        <family val="2"/>
      </rPr>
      <t>*5)</t>
    </r>
  </si>
  <si>
    <r>
      <t xml:space="preserve">Total Ausbildungsleistung Medizinisch-technisches Personal (Ist-Situation) in Wochen </t>
    </r>
    <r>
      <rPr>
        <vertAlign val="superscript"/>
        <sz val="10"/>
        <color theme="1"/>
        <rFont val="Arial"/>
        <family val="2"/>
      </rPr>
      <t>*5)</t>
    </r>
  </si>
  <si>
    <r>
      <t xml:space="preserve">Total Ausbildungsleistung Medizinisch-therapeutisches Personal (Ist-Situation) in Wochen </t>
    </r>
    <r>
      <rPr>
        <vertAlign val="superscript"/>
        <sz val="10"/>
        <color theme="1"/>
        <rFont val="Arial"/>
        <family val="2"/>
      </rPr>
      <t>*5)</t>
    </r>
  </si>
  <si>
    <r>
      <t xml:space="preserve">Praktika Medizinisch-technisches Personal </t>
    </r>
    <r>
      <rPr>
        <vertAlign val="superscript"/>
        <sz val="10"/>
        <color theme="1"/>
        <rFont val="Arial"/>
        <family val="2"/>
      </rPr>
      <t>*4)</t>
    </r>
  </si>
  <si>
    <r>
      <t>Praktika Medizinisch-therapeutisches Personal</t>
    </r>
    <r>
      <rPr>
        <vertAlign val="superscript"/>
        <sz val="10"/>
        <color theme="1"/>
        <rFont val="Arial"/>
        <family val="2"/>
      </rPr>
      <t xml:space="preserve"> *4)</t>
    </r>
  </si>
  <si>
    <t>Automatische Multiplikation der Anzahl Ausbildungsverträge am 31.12. und denn anrechenbaren Ausbildungswochen pro Jahr</t>
  </si>
  <si>
    <t>M7, N7</t>
  </si>
  <si>
    <t>Anzahl abgebrochene Ausbildungsverträge</t>
  </si>
  <si>
    <t>Anzahl absolvierte praktische Ausbildungswochen</t>
  </si>
  <si>
    <t>Total Ausbildungsleistung Pflegepersonal
(Ist-Situation) in Wochen</t>
  </si>
  <si>
    <t>Berit Klinik AG</t>
  </si>
  <si>
    <t>Geriatrische Klinik</t>
  </si>
  <si>
    <t>Kinder- und Jugendpsychiatrisches Zentrum Sonnenhof (KJPZ)</t>
  </si>
  <si>
    <t>Klinik Oberwaid AG</t>
  </si>
  <si>
    <t>Rosenklinik</t>
  </si>
  <si>
    <t>SR 1 – Kantonsspital St.Gallen</t>
  </si>
  <si>
    <t>SR 2 – Spitalregion Rheintal Werdenberg Sarganserland</t>
  </si>
  <si>
    <t>SR 3 – Spital Linth</t>
  </si>
  <si>
    <t>SR 4 – Spitalregion Fürstenland Toggenburg</t>
  </si>
  <si>
    <t>Thurklinik</t>
  </si>
  <si>
    <r>
      <t xml:space="preserve">Praktika Pflegepersonal </t>
    </r>
    <r>
      <rPr>
        <vertAlign val="superscript"/>
        <sz val="10"/>
        <color theme="1"/>
        <rFont val="Arial"/>
        <family val="2"/>
      </rPr>
      <t>*4)</t>
    </r>
  </si>
  <si>
    <t xml:space="preserve">Ausbildungsjahr bei Prakikumsstart </t>
  </si>
  <si>
    <t>Ausbildungsjahr bei Prakikumsstart</t>
  </si>
  <si>
    <t>Strukturiertes Praxisjahr</t>
  </si>
  <si>
    <t>1 Jahr</t>
  </si>
  <si>
    <t xml:space="preserve">Bemerkungen
</t>
  </si>
  <si>
    <t>Bachelor of Science Pflege FH</t>
  </si>
  <si>
    <t>Bachelor of Science Hebamme FH</t>
  </si>
  <si>
    <t>Dipl. Fachfrau/Fachmann Operationstechnik HF</t>
  </si>
  <si>
    <t>Dipl. Radiologiefachfrau/-fachmann HF</t>
  </si>
  <si>
    <t>Dipl. biomedizinische/r Analytiker/in HF</t>
  </si>
  <si>
    <t>Automatische Multiplikation der Anzahl Ausbildungsverträge am 31.12. und den anrechenbaren Ausbildungswochen pro Jahr</t>
  </si>
  <si>
    <t>Erfassung Ausbildungsleistung</t>
  </si>
  <si>
    <t>Bezeichnung</t>
  </si>
  <si>
    <t>Die Anzahl der Ausbildungswochen pro Jahr wird auf der Sekundarstufe II im ersten Ausbildungshalbjahr mit dem Faktor 0.25 und im zweiten Ausbildungshalbjahr mit dem Faktor 0.75 sowie der Anzahl der abgebrochenen Ausbildungsverträge multipliziert. Durch die pauschale Abrechnung erübrigt sich der exakte Nachweis der effektiv durchgeführten Ausbildungswochen.</t>
  </si>
  <si>
    <t>Sämtliche Praktika, die in der entsprechenden Kategorie durchgeführt worden sind (z.B. auch Praktika für FaBe Fachrichtung Kinder), sind mit Ausnahme der sog. Schnupperprakika anrechenbar. Unter Schnupperprakika werden sämtliche Kurzpraktika (bis max. 1 Woche) definiert, die der Berufswahl dienen.</t>
  </si>
  <si>
    <t>Sämtliche Praktika, die in der entsprechenden Kategorie durchgeführt worden sind, sind mit Ausnahme der sog. Schnupperprakika anrechenbar. Unter Schnupperprakika werden sämtliche Kurzpraktika (bis max. 1 Woche) definiert, die der Berufswahl dienen.</t>
  </si>
  <si>
    <t>Anzahl unterzeichnete Ausbildungsverträge / Berechnung Ausbildungswochen</t>
  </si>
  <si>
    <t>Anzahl unter-zeichnete Ausbildungs-verträge am 31.12.</t>
  </si>
  <si>
    <t>Anzahl unterzeichnete Ausbildungsverträge am 31.12.</t>
  </si>
  <si>
    <t>Ausbildungswochen der unterzeichneten Ausbildungsverträge</t>
  </si>
  <si>
    <t>Externe Praktika minus Anhang 1 KNUG – Erfassung der Ausbildungsleistung (Ist-Situation)</t>
  </si>
  <si>
    <t>Total Ausbildungswochen externe Praktika minus Pflegepersonal</t>
  </si>
  <si>
    <t>Total Ausbildungswochen externe Praktika minus Medizinisch-technisches Personal</t>
  </si>
  <si>
    <t>Total Ausbildungswochen externe Praktika minus Medizinisch-therapeutisches Personal</t>
  </si>
  <si>
    <t>Total Ausbildungswochen externe Praktika minus nicht-universitäre Gesundheitsberufe</t>
  </si>
  <si>
    <t>Externe Praktika plus Anhang 1 KNUG – Erfassung der Ausbildungsleistung (Ist-Situation)</t>
  </si>
  <si>
    <t>Total Ausbildungswochen externe Praktika plus Medizinisch-technisches Personal</t>
  </si>
  <si>
    <t>Total Ausbildungswochen externe Praktika plus Pflegepersonal</t>
  </si>
  <si>
    <t>Total Ausbildungswochen externe Praktika plus Medizinisch-therapeutisches Personal</t>
  </si>
  <si>
    <t>Total Ausbildungswochen externe Praktika plus nicht-universitäre Gesundheitsberufe</t>
  </si>
  <si>
    <t>Externe Praktika</t>
  </si>
  <si>
    <t>Anzahl Wochen externe Praktika plus</t>
  </si>
  <si>
    <t>Anzahl Wochen  externe Praktika minus</t>
  </si>
  <si>
    <t>Anzahl Wochen externe Praktika minus</t>
  </si>
  <si>
    <t>Zwischentotal Ausbildungsleistung (vor Berücksichtigung Ausbildungsabbruch und externe Praktika)</t>
  </si>
  <si>
    <t>Total geleistete Ausbildungswochen in der Kategorie Pflegepersonal inkl. Zu- und Abzüge aus den externen Praktika</t>
  </si>
  <si>
    <t>Total geleistete Ausbildungswochen in der Kategorie Medizinisch-therapeutisches Personal inkl. Zu- und Abzüge aus den externen Praktika</t>
  </si>
  <si>
    <t>Total geleistete Ausbildungswochen in der Kategorie Medizinisch-technisches Personal inkl. Zu- und Abzüge aus den externen Praktika</t>
  </si>
  <si>
    <r>
      <t xml:space="preserve">Zwischentotal Ausbildungs-leistung (vor Berück-sichtigung Ausbildungs-abbruch und externe Praktika) </t>
    </r>
    <r>
      <rPr>
        <vertAlign val="superscript"/>
        <sz val="10"/>
        <color theme="1"/>
        <rFont val="Arial"/>
        <family val="2"/>
      </rPr>
      <t>*1)</t>
    </r>
  </si>
  <si>
    <t xml:space="preserve">          - nach Art. 32 BBV</t>
  </si>
  <si>
    <t>1–2 Jahre</t>
  </si>
  <si>
    <t>1–2</t>
  </si>
  <si>
    <t>Pauschalangabe gemäss Abklärung OdA GS</t>
  </si>
  <si>
    <t>Externe Praktika plus</t>
  </si>
  <si>
    <t>Externe Praktika minus</t>
  </si>
  <si>
    <t>Berechnungsgrundlagen</t>
  </si>
  <si>
    <t>01.01.2023–31.12.2023</t>
  </si>
  <si>
    <t>L7, L22/23</t>
  </si>
  <si>
    <t>L48, L53/54</t>
  </si>
  <si>
    <t>L67/68</t>
  </si>
  <si>
    <t>M48, N48</t>
  </si>
  <si>
    <t>N22/23</t>
  </si>
  <si>
    <t>N53/54</t>
  </si>
  <si>
    <t>N67/68</t>
  </si>
  <si>
    <t>R44</t>
  </si>
  <si>
    <t>R63</t>
  </si>
  <si>
    <t>R90</t>
  </si>
  <si>
    <t>H40</t>
  </si>
  <si>
    <t>H61</t>
  </si>
  <si>
    <t>H88</t>
  </si>
  <si>
    <t xml:space="preserve">Aufgrund der unterschiedlichen Praktikumslängen innerhalb eines Ausbildungsjahrs erfolgt die Angabe bei einem Ausbildungsabbruch auf der Tertiärstufe durch die exakte Erfassung der absolvierten Ausbildungswochen vor Ausbildungsabbruch. Die in Zelle M22/23 angegebene Anzahl abgebrochene Ausbildungsverträge dient hierbei ausschliesslich der Plausibilitätsprüfung durch das Gesundheitsdepartement sowie zu statistischen Zwecken.
</t>
  </si>
  <si>
    <t>Aufgrund der unterschiedlichen Praktikumslängen innerhalb eines Ausbildungsjahrs erfolgt die Angabe bei einem Ausbildungsabbruch auf der Tertiärstufe durch die exakte Erfassung der absolvierten Ausbildungswochen vor Ausbildungsabbruch. Die in Zelle M53/54 angegebene Anzahl abgebrochene Ausbildungsverträge dient hierbei ausschliesslich der Plausibilitätsprüfung durch das Gesundheitsdepartement sowie zu statistischen Zwecken.</t>
  </si>
  <si>
    <t>Aufgrund der unterschiedlichen Praktikumslängen innerhalb eines Ausbildungsjahrs erfolgt die Angabe bei einem Ausbildungsabbruch auf der Tertiärstufe durch die exakte Erfassung der absolvierten Ausbildungswochen vor Ausbildungsabbruch. Die in Zelle M67/68 angegebene Anzahl abgebrochene Ausbildungsverträge dient hierbei ausschliesslich der Plausibilitätsprüfung durch das Gesundheitsdepartement sowie zu statistischen Zwecken.</t>
  </si>
  <si>
    <t>Webseite Schutz &amp; Rettung Zürich, 2-jähriger Bildungsgang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</si>
</sst>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0"/>
      <color theme="1"/>
      <name val="Arial"/>
      <family val="2"/>
    </font>
    <font>
      <b/>
      <sz val="14"/>
      <color theme="1"/>
      <name val="Arial"/>
      <family val="2"/>
    </font>
    <font>
      <u/>
      <sz val="10"/>
      <color theme="10"/>
      <name val="Arial"/>
      <family val="2"/>
    </font>
    <font>
      <sz val="10"/>
      <name val="Arial"/>
      <family val="2"/>
    </font>
    <font>
      <b/>
      <sz val="12"/>
      <color theme="1"/>
      <name val="Arial"/>
      <family val="2"/>
    </font>
    <font>
      <sz val="10"/>
      <color theme="0"/>
      <name val="Arial"/>
      <family val="2"/>
    </font>
    <font>
      <b/>
      <sz val="10"/>
      <name val="Arial"/>
      <family val="2"/>
    </font>
    <font>
      <vertAlign val="superscript"/>
      <sz val="10"/>
      <color theme="1"/>
      <name val="Arial"/>
      <family val="2"/>
    </font>
    <font>
      <sz val="10"/>
      <color rgb="FFFF0000"/>
      <name val="Arial"/>
      <family val="2"/>
    </font>
    <font>
      <sz val="10"/>
      <color theme="1"/>
      <name val="Arial"/>
      <family val="2"/>
    </font>
  </fonts>
  <fills count="9">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theme="9" tint="0.79998168889431442"/>
        <bgColor rgb="FF92D050"/>
      </patternFill>
    </fill>
    <fill>
      <patternFill patternType="solid">
        <fgColor theme="9" tint="0.79995117038483843"/>
        <bgColor rgb="FF92D050"/>
      </patternFill>
    </fill>
    <fill>
      <patternFill patternType="lightUp">
        <fgColor theme="2" tint="-0.24994659260841701"/>
        <bgColor auto="1"/>
      </patternFill>
    </fill>
    <fill>
      <patternFill patternType="lightUp">
        <fgColor theme="2" tint="-0.24994659260841701"/>
        <bgColor indexed="65"/>
      </patternFill>
    </fill>
    <fill>
      <patternFill patternType="solid">
        <fgColor theme="9" tint="0.79998168889431442"/>
        <bgColor indexed="64"/>
      </patternFill>
    </fill>
  </fills>
  <borders count="41">
    <border>
      <left/>
      <right/>
      <top/>
      <bottom/>
      <diagonal/>
    </border>
    <border>
      <left style="medium">
        <color theme="0"/>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medium">
        <color theme="0"/>
      </right>
      <top/>
      <bottom/>
      <diagonal/>
    </border>
    <border>
      <left style="medium">
        <color theme="0"/>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bottom style="medium">
        <color theme="0"/>
      </bottom>
      <diagonal/>
    </border>
    <border>
      <left/>
      <right style="thin">
        <color theme="2" tint="-0.249977111117893"/>
      </right>
      <top style="thin">
        <color theme="2" tint="-0.249977111117893"/>
      </top>
      <bottom/>
      <diagonal/>
    </border>
    <border>
      <left style="thin">
        <color theme="2" tint="-0.249977111117893"/>
      </left>
      <right/>
      <top/>
      <bottom/>
      <diagonal/>
    </border>
    <border>
      <left/>
      <right style="thin">
        <color theme="2" tint="-0.249977111117893"/>
      </right>
      <top/>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diagonal/>
    </border>
    <border>
      <left style="thin">
        <color theme="2" tint="-0.249977111117893"/>
      </left>
      <right/>
      <top style="thin">
        <color theme="2" tint="-0.249977111117893"/>
      </top>
      <bottom/>
      <diagonal/>
    </border>
    <border>
      <left/>
      <right/>
      <top/>
      <bottom style="thin">
        <color theme="2" tint="-0.249977111117893"/>
      </bottom>
      <diagonal/>
    </border>
    <border>
      <left style="thin">
        <color theme="2" tint="-0.249977111117893"/>
      </left>
      <right/>
      <top/>
      <bottom style="thin">
        <color theme="2" tint="-0.249977111117893"/>
      </bottom>
      <diagonal/>
    </border>
    <border>
      <left/>
      <right/>
      <top style="thin">
        <color theme="2" tint="-0.249977111117893"/>
      </top>
      <bottom/>
      <diagonal/>
    </border>
    <border>
      <left/>
      <right/>
      <top style="medium">
        <color indexed="64"/>
      </top>
      <bottom/>
      <diagonal/>
    </border>
    <border>
      <left/>
      <right/>
      <top/>
      <bottom style="medium">
        <color indexed="64"/>
      </bottom>
      <diagonal/>
    </border>
    <border>
      <left/>
      <right/>
      <top style="double">
        <color indexed="64"/>
      </top>
      <bottom/>
      <diagonal/>
    </border>
    <border>
      <left/>
      <right/>
      <top/>
      <bottom style="double">
        <color indexed="64"/>
      </bottom>
      <diagonal/>
    </border>
    <border>
      <left/>
      <right style="thin">
        <color theme="0" tint="-0.34998626667073579"/>
      </right>
      <top/>
      <bottom/>
      <diagonal/>
    </border>
    <border>
      <left style="thin">
        <color theme="0" tint="-0.34998626667073579"/>
      </left>
      <right/>
      <top/>
      <bottom/>
      <diagonal/>
    </border>
    <border>
      <left/>
      <right/>
      <top style="thin">
        <color theme="0" tint="-0.34998626667073579"/>
      </top>
      <bottom style="thin">
        <color theme="2" tint="-0.249977111117893"/>
      </bottom>
      <diagonal/>
    </border>
    <border>
      <left style="thin">
        <color theme="0" tint="-0.34998626667073579"/>
      </left>
      <right style="thin">
        <color theme="0" tint="-0.34998626667073579"/>
      </right>
      <top style="thin">
        <color theme="2" tint="-0.249977111117893"/>
      </top>
      <bottom style="thin">
        <color theme="0" tint="-0.34998626667073579"/>
      </bottom>
      <diagonal/>
    </border>
    <border>
      <left style="thin">
        <color theme="0" tint="-0.34998626667073579"/>
      </left>
      <right/>
      <top style="thin">
        <color theme="2" tint="-0.249977111117893"/>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2" tint="-0.249977111117893"/>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left>
      <right/>
      <top style="thin">
        <color theme="0" tint="-0.34998626667073579"/>
      </top>
      <bottom/>
      <diagonal/>
    </border>
    <border>
      <left/>
      <right style="medium">
        <color theme="0"/>
      </right>
      <top style="thin">
        <color theme="0" tint="-0.34998626667073579"/>
      </top>
      <bottom/>
      <diagonal/>
    </border>
    <border>
      <left/>
      <right/>
      <top style="thin">
        <color theme="2" tint="-0.249977111117893"/>
      </top>
      <bottom style="thin">
        <color theme="0" tint="-0.34998626667073579"/>
      </bottom>
      <diagonal/>
    </border>
    <border>
      <left style="thin">
        <color theme="2" tint="-0.249977111117893"/>
      </left>
      <right style="thin">
        <color theme="2" tint="-0.249977111117893"/>
      </right>
      <top style="thin">
        <color theme="2" tint="-0.249977111117893"/>
      </top>
      <bottom style="thin">
        <color theme="0" tint="-0.34998626667073579"/>
      </bottom>
      <diagonal/>
    </border>
  </borders>
  <cellStyleXfs count="2">
    <xf numFmtId="0" fontId="0" fillId="0" borderId="0"/>
    <xf numFmtId="0" fontId="3" fillId="0" borderId="0" applyNumberFormat="0" applyFill="0" applyBorder="0" applyAlignment="0" applyProtection="0"/>
  </cellStyleXfs>
  <cellXfs count="310">
    <xf numFmtId="0" fontId="0" fillId="0" borderId="0" xfId="0"/>
    <xf numFmtId="0" fontId="2" fillId="0" borderId="0" xfId="0" applyFont="1"/>
    <xf numFmtId="0" fontId="0" fillId="0" borderId="0" xfId="0" applyAlignment="1">
      <alignment horizontal="left" vertical="top"/>
    </xf>
    <xf numFmtId="0" fontId="3" fillId="0" borderId="0" xfId="1"/>
    <xf numFmtId="0" fontId="5" fillId="0" borderId="0" xfId="0" applyFont="1"/>
    <xf numFmtId="0" fontId="0" fillId="0" borderId="0" xfId="0" applyAlignment="1">
      <alignment horizontal="left" vertical="top" wrapText="1"/>
    </xf>
    <xf numFmtId="0" fontId="4" fillId="0" borderId="0" xfId="1" applyFont="1" applyAlignment="1">
      <alignment horizontal="left" vertical="top" wrapText="1"/>
    </xf>
    <xf numFmtId="0" fontId="6" fillId="0" borderId="0" xfId="0" applyFont="1" applyAlignment="1">
      <alignment horizontal="left" vertical="top" wrapText="1"/>
    </xf>
    <xf numFmtId="0" fontId="2" fillId="0" borderId="0" xfId="0" applyFont="1" applyProtection="1">
      <protection locked="0"/>
    </xf>
    <xf numFmtId="0" fontId="0" fillId="8" borderId="2" xfId="0" applyFill="1" applyBorder="1" applyProtection="1">
      <protection locked="0"/>
    </xf>
    <xf numFmtId="0" fontId="0" fillId="8" borderId="17" xfId="0" applyFill="1" applyBorder="1" applyProtection="1">
      <protection locked="0"/>
    </xf>
    <xf numFmtId="0" fontId="0" fillId="8" borderId="18" xfId="0" applyFill="1" applyBorder="1" applyProtection="1">
      <protection locked="0"/>
    </xf>
    <xf numFmtId="0" fontId="0" fillId="8" borderId="5" xfId="0" applyFill="1" applyBorder="1" applyProtection="1">
      <protection locked="0"/>
    </xf>
    <xf numFmtId="0" fontId="0" fillId="0" borderId="0" xfId="0" applyFont="1" applyProtection="1">
      <protection locked="0"/>
    </xf>
    <xf numFmtId="0" fontId="0" fillId="0" borderId="0" xfId="0" applyProtection="1">
      <protection locked="0"/>
    </xf>
    <xf numFmtId="0" fontId="0" fillId="8" borderId="19" xfId="0" applyFill="1" applyBorder="1" applyProtection="1">
      <protection locked="0"/>
    </xf>
    <xf numFmtId="0" fontId="0" fillId="0" borderId="0" xfId="0" applyFill="1" applyProtection="1">
      <protection locked="0"/>
    </xf>
    <xf numFmtId="0" fontId="0" fillId="0" borderId="26" xfId="0" applyBorder="1" applyProtection="1">
      <protection locked="0"/>
    </xf>
    <xf numFmtId="0" fontId="0" fillId="0" borderId="0" xfId="0" applyProtection="1"/>
    <xf numFmtId="0" fontId="0" fillId="0" borderId="0" xfId="0" applyFill="1" applyProtection="1"/>
    <xf numFmtId="3" fontId="0" fillId="0" borderId="0" xfId="0" applyNumberFormat="1" applyProtection="1">
      <protection locked="0"/>
    </xf>
    <xf numFmtId="3" fontId="1" fillId="0" borderId="0" xfId="0" applyNumberFormat="1" applyFont="1" applyAlignment="1" applyProtection="1">
      <alignment horizontal="left" vertical="top"/>
      <protection locked="0"/>
    </xf>
    <xf numFmtId="3" fontId="1" fillId="0" borderId="0" xfId="0" applyNumberFormat="1" applyFont="1" applyAlignment="1" applyProtection="1">
      <alignment wrapText="1"/>
    </xf>
    <xf numFmtId="3" fontId="1" fillId="7" borderId="0" xfId="0" applyNumberFormat="1" applyFont="1" applyFill="1" applyAlignment="1" applyProtection="1">
      <alignment wrapText="1"/>
    </xf>
    <xf numFmtId="3" fontId="1" fillId="0" borderId="0" xfId="0" applyNumberFormat="1" applyFont="1" applyBorder="1" applyAlignment="1" applyProtection="1">
      <alignment wrapText="1"/>
    </xf>
    <xf numFmtId="3" fontId="0" fillId="8" borderId="2" xfId="0" applyNumberFormat="1" applyFill="1" applyBorder="1" applyProtection="1">
      <protection locked="0"/>
    </xf>
    <xf numFmtId="3" fontId="0" fillId="7" borderId="0" xfId="0" applyNumberFormat="1" applyFill="1" applyBorder="1" applyProtection="1"/>
    <xf numFmtId="3" fontId="0" fillId="0" borderId="15" xfId="0" applyNumberFormat="1" applyBorder="1" applyProtection="1"/>
    <xf numFmtId="3" fontId="0" fillId="0" borderId="14" xfId="0" applyNumberFormat="1" applyBorder="1" applyProtection="1"/>
    <xf numFmtId="3" fontId="4" fillId="7" borderId="0" xfId="0" applyNumberFormat="1" applyFont="1" applyFill="1" applyBorder="1" applyAlignment="1" applyProtection="1"/>
    <xf numFmtId="3" fontId="4" fillId="6" borderId="0" xfId="0" applyNumberFormat="1" applyFont="1" applyFill="1" applyBorder="1" applyAlignment="1" applyProtection="1"/>
    <xf numFmtId="3" fontId="0" fillId="7" borderId="14" xfId="0" applyNumberFormat="1" applyFill="1" applyBorder="1" applyProtection="1"/>
    <xf numFmtId="3" fontId="0" fillId="8" borderId="17" xfId="0" applyNumberFormat="1" applyFill="1" applyBorder="1" applyProtection="1">
      <protection locked="0"/>
    </xf>
    <xf numFmtId="3" fontId="0" fillId="6" borderId="0" xfId="0" applyNumberFormat="1" applyFill="1" applyBorder="1" applyAlignment="1" applyProtection="1"/>
    <xf numFmtId="3" fontId="0" fillId="7" borderId="0" xfId="0" applyNumberFormat="1" applyFill="1" applyBorder="1" applyAlignment="1" applyProtection="1"/>
    <xf numFmtId="3" fontId="0" fillId="8" borderId="18" xfId="0" applyNumberFormat="1" applyFill="1" applyBorder="1" applyProtection="1">
      <protection locked="0"/>
    </xf>
    <xf numFmtId="3" fontId="0" fillId="8" borderId="13" xfId="0" applyNumberFormat="1" applyFill="1" applyBorder="1" applyProtection="1">
      <protection locked="0"/>
    </xf>
    <xf numFmtId="3" fontId="0" fillId="8" borderId="5" xfId="0" applyNumberFormat="1" applyFill="1" applyBorder="1" applyProtection="1">
      <protection locked="0"/>
    </xf>
    <xf numFmtId="3" fontId="0" fillId="7" borderId="0" xfId="0" applyNumberFormat="1" applyFill="1" applyProtection="1"/>
    <xf numFmtId="3" fontId="0" fillId="8" borderId="16" xfId="0" applyNumberFormat="1" applyFill="1" applyBorder="1" applyProtection="1">
      <protection locked="0"/>
    </xf>
    <xf numFmtId="3" fontId="0" fillId="0" borderId="0" xfId="0" applyNumberFormat="1" applyAlignment="1" applyProtection="1">
      <alignment horizontal="left" vertical="top"/>
      <protection locked="0"/>
    </xf>
    <xf numFmtId="3" fontId="0" fillId="8" borderId="19" xfId="0" applyNumberFormat="1" applyFill="1" applyBorder="1" applyProtection="1">
      <protection locked="0"/>
    </xf>
    <xf numFmtId="3" fontId="0" fillId="8" borderId="15" xfId="0" applyNumberFormat="1" applyFill="1" applyBorder="1" applyProtection="1">
      <protection locked="0"/>
    </xf>
    <xf numFmtId="3" fontId="0" fillId="8" borderId="20" xfId="0" applyNumberFormat="1" applyFill="1" applyBorder="1" applyProtection="1">
      <protection locked="0"/>
    </xf>
    <xf numFmtId="3" fontId="1" fillId="3" borderId="7" xfId="0" applyNumberFormat="1" applyFont="1" applyFill="1" applyBorder="1" applyAlignment="1" applyProtection="1">
      <alignment vertical="top"/>
    </xf>
    <xf numFmtId="3" fontId="1" fillId="0" borderId="1" xfId="0" applyNumberFormat="1" applyFont="1" applyFill="1" applyBorder="1" applyAlignment="1" applyProtection="1">
      <alignment horizontal="left" vertical="top"/>
      <protection locked="0"/>
    </xf>
    <xf numFmtId="3" fontId="1" fillId="0" borderId="0" xfId="0" applyNumberFormat="1" applyFont="1" applyFill="1" applyAlignment="1" applyProtection="1">
      <alignment horizontal="left" wrapText="1"/>
    </xf>
    <xf numFmtId="3" fontId="1" fillId="7" borderId="0" xfId="0" applyNumberFormat="1" applyFont="1" applyFill="1" applyBorder="1" applyAlignment="1" applyProtection="1">
      <alignment horizontal="left" wrapText="1"/>
    </xf>
    <xf numFmtId="3" fontId="1" fillId="7" borderId="0" xfId="0" applyNumberFormat="1" applyFont="1" applyFill="1" applyAlignment="1" applyProtection="1">
      <alignment horizontal="left" wrapText="1"/>
    </xf>
    <xf numFmtId="3" fontId="4" fillId="2" borderId="0" xfId="0" applyNumberFormat="1" applyFont="1" applyFill="1" applyAlignment="1" applyProtection="1">
      <alignment horizontal="right"/>
    </xf>
    <xf numFmtId="3" fontId="7" fillId="2" borderId="0" xfId="0" applyNumberFormat="1" applyFont="1" applyFill="1" applyBorder="1" applyProtection="1"/>
    <xf numFmtId="3" fontId="0" fillId="0" borderId="0" xfId="0" applyNumberFormat="1" applyFill="1" applyProtection="1">
      <protection locked="0"/>
    </xf>
    <xf numFmtId="3" fontId="0" fillId="0" borderId="0" xfId="0" applyNumberFormat="1" applyFill="1" applyAlignment="1" applyProtection="1"/>
    <xf numFmtId="3" fontId="0" fillId="8" borderId="2" xfId="0" applyNumberFormat="1" applyFill="1" applyBorder="1" applyAlignment="1" applyProtection="1">
      <protection locked="0"/>
    </xf>
    <xf numFmtId="3" fontId="0" fillId="7" borderId="0" xfId="0" applyNumberFormat="1" applyFill="1" applyAlignment="1" applyProtection="1"/>
    <xf numFmtId="3" fontId="0" fillId="8" borderId="3" xfId="0" applyNumberFormat="1" applyFill="1" applyBorder="1" applyAlignment="1" applyProtection="1">
      <protection locked="0"/>
    </xf>
    <xf numFmtId="3" fontId="0" fillId="8" borderId="17" xfId="0" applyNumberFormat="1" applyFill="1" applyBorder="1" applyAlignment="1" applyProtection="1">
      <protection locked="0"/>
    </xf>
    <xf numFmtId="3" fontId="0" fillId="8" borderId="22" xfId="0" applyNumberFormat="1" applyFill="1" applyBorder="1" applyAlignment="1" applyProtection="1">
      <protection locked="0"/>
    </xf>
    <xf numFmtId="3" fontId="0" fillId="0" borderId="0" xfId="0" applyNumberFormat="1" applyFont="1" applyAlignment="1" applyProtection="1">
      <alignment horizontal="left" wrapText="1"/>
    </xf>
    <xf numFmtId="3" fontId="0" fillId="0" borderId="0" xfId="0" applyNumberFormat="1" applyFont="1" applyAlignment="1" applyProtection="1">
      <alignment horizontal="right" wrapText="1"/>
    </xf>
    <xf numFmtId="3" fontId="0" fillId="0" borderId="0" xfId="0" applyNumberFormat="1" applyFont="1" applyBorder="1" applyAlignment="1" applyProtection="1">
      <alignment horizontal="right" wrapText="1"/>
    </xf>
    <xf numFmtId="3" fontId="0" fillId="8" borderId="3" xfId="0" applyNumberFormat="1" applyFill="1" applyBorder="1" applyProtection="1">
      <protection locked="0"/>
    </xf>
    <xf numFmtId="3" fontId="0" fillId="7" borderId="0" xfId="0" applyNumberFormat="1" applyFill="1" applyAlignment="1" applyProtection="1">
      <alignment horizontal="left" vertical="top"/>
    </xf>
    <xf numFmtId="3" fontId="0" fillId="8" borderId="2" xfId="0" applyNumberFormat="1" applyFill="1" applyBorder="1" applyAlignment="1" applyProtection="1">
      <alignment horizontal="left" vertical="top"/>
      <protection locked="0"/>
    </xf>
    <xf numFmtId="3" fontId="0" fillId="0" borderId="0" xfId="0" applyNumberFormat="1" applyAlignment="1" applyProtection="1">
      <alignment horizontal="right" vertical="top"/>
    </xf>
    <xf numFmtId="3" fontId="7" fillId="2" borderId="0" xfId="0" applyNumberFormat="1" applyFont="1" applyFill="1" applyBorder="1" applyAlignment="1" applyProtection="1">
      <alignment horizontal="right"/>
    </xf>
    <xf numFmtId="3" fontId="0" fillId="0" borderId="0" xfId="0" applyNumberFormat="1" applyFill="1" applyAlignment="1" applyProtection="1">
      <alignment horizontal="right"/>
      <protection locked="0"/>
    </xf>
    <xf numFmtId="3" fontId="0" fillId="0" borderId="0" xfId="0" applyNumberFormat="1" applyFont="1" applyAlignment="1" applyProtection="1">
      <alignment wrapText="1"/>
    </xf>
    <xf numFmtId="3" fontId="0" fillId="7" borderId="0" xfId="0" applyNumberFormat="1" applyFont="1" applyFill="1" applyAlignment="1" applyProtection="1">
      <alignment wrapText="1"/>
    </xf>
    <xf numFmtId="3" fontId="0" fillId="7" borderId="0" xfId="0" applyNumberFormat="1" applyFont="1" applyFill="1" applyProtection="1"/>
    <xf numFmtId="3" fontId="0" fillId="0" borderId="0" xfId="0" applyNumberFormat="1" applyFont="1" applyFill="1" applyAlignment="1" applyProtection="1">
      <alignment wrapText="1"/>
    </xf>
    <xf numFmtId="3" fontId="0" fillId="0" borderId="0" xfId="0" applyNumberFormat="1" applyFill="1" applyProtection="1"/>
    <xf numFmtId="3" fontId="0" fillId="7" borderId="0" xfId="0" applyNumberFormat="1" applyFont="1" applyFill="1" applyAlignment="1" applyProtection="1">
      <alignment horizontal="left" wrapText="1"/>
    </xf>
    <xf numFmtId="3" fontId="0" fillId="2" borderId="0" xfId="0" applyNumberFormat="1" applyFont="1" applyFill="1" applyAlignment="1" applyProtection="1">
      <alignment vertical="top"/>
    </xf>
    <xf numFmtId="3" fontId="1" fillId="2" borderId="25" xfId="0" applyNumberFormat="1" applyFont="1" applyFill="1" applyBorder="1" applyAlignment="1" applyProtection="1"/>
    <xf numFmtId="0" fontId="1" fillId="0" borderId="0" xfId="0" applyFont="1" applyAlignment="1" applyProtection="1">
      <alignment vertical="top" wrapText="1"/>
      <protection locked="0"/>
    </xf>
    <xf numFmtId="0" fontId="0" fillId="8" borderId="0" xfId="0" applyFill="1" applyProtection="1">
      <protection locked="0"/>
    </xf>
    <xf numFmtId="0" fontId="0" fillId="8" borderId="4" xfId="0" applyFill="1" applyBorder="1" applyProtection="1">
      <protection locked="0"/>
    </xf>
    <xf numFmtId="0" fontId="0" fillId="8" borderId="21" xfId="0" applyFill="1" applyBorder="1" applyProtection="1">
      <protection locked="0"/>
    </xf>
    <xf numFmtId="0" fontId="6" fillId="0" borderId="0" xfId="0" applyFont="1" applyAlignment="1" applyProtection="1">
      <protection locked="0"/>
    </xf>
    <xf numFmtId="0" fontId="0" fillId="0" borderId="0" xfId="0" applyFont="1" applyAlignment="1" applyProtection="1">
      <alignment vertical="top"/>
      <protection locked="0"/>
    </xf>
    <xf numFmtId="0" fontId="0" fillId="0" borderId="0" xfId="0" applyFont="1" applyAlignment="1" applyProtection="1">
      <protection locked="0"/>
    </xf>
    <xf numFmtId="0" fontId="1" fillId="0" borderId="0" xfId="0" applyFont="1" applyFill="1" applyAlignment="1" applyProtection="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0" xfId="0" applyFont="1" applyProtection="1">
      <protection locked="0"/>
    </xf>
    <xf numFmtId="0" fontId="4" fillId="0" borderId="0" xfId="0" applyFont="1" applyAlignment="1" applyProtection="1">
      <protection locked="0"/>
    </xf>
    <xf numFmtId="0" fontId="0" fillId="0" borderId="0" xfId="0" applyFont="1" applyAlignment="1" applyProtection="1">
      <alignment vertical="top"/>
    </xf>
    <xf numFmtId="0" fontId="0" fillId="0" borderId="0" xfId="0" applyFont="1" applyAlignment="1" applyProtection="1"/>
    <xf numFmtId="0" fontId="0" fillId="0" borderId="14" xfId="0" applyBorder="1" applyProtection="1">
      <protection locked="0"/>
    </xf>
    <xf numFmtId="0" fontId="0" fillId="8" borderId="23" xfId="0" applyFill="1" applyBorder="1" applyProtection="1">
      <protection locked="0"/>
    </xf>
    <xf numFmtId="3" fontId="0" fillId="8" borderId="3" xfId="0" applyNumberFormat="1" applyFont="1" applyFill="1" applyBorder="1" applyAlignment="1" applyProtection="1">
      <alignment horizontal="right" wrapText="1"/>
      <protection locked="0"/>
    </xf>
    <xf numFmtId="3" fontId="0" fillId="8" borderId="2" xfId="0" applyNumberFormat="1" applyFont="1" applyFill="1" applyBorder="1" applyAlignment="1" applyProtection="1">
      <alignment horizontal="right" wrapText="1"/>
      <protection locked="0"/>
    </xf>
    <xf numFmtId="3" fontId="0" fillId="8" borderId="5" xfId="0" applyNumberFormat="1" applyFont="1" applyFill="1" applyBorder="1" applyAlignment="1" applyProtection="1">
      <alignment horizontal="right" wrapText="1"/>
      <protection locked="0"/>
    </xf>
    <xf numFmtId="3" fontId="0" fillId="8" borderId="4" xfId="0" applyNumberFormat="1" applyFont="1" applyFill="1" applyBorder="1" applyAlignment="1" applyProtection="1">
      <alignment horizontal="right" wrapText="1"/>
      <protection locked="0"/>
    </xf>
    <xf numFmtId="3" fontId="0" fillId="8" borderId="17" xfId="0" applyNumberFormat="1" applyFont="1" applyFill="1" applyBorder="1" applyAlignment="1" applyProtection="1">
      <alignment horizontal="right" wrapText="1"/>
      <protection locked="0"/>
    </xf>
    <xf numFmtId="3" fontId="0" fillId="8" borderId="16" xfId="0" applyNumberFormat="1" applyFont="1" applyFill="1" applyBorder="1" applyAlignment="1" applyProtection="1">
      <alignment horizontal="right" wrapText="1"/>
      <protection locked="0"/>
    </xf>
    <xf numFmtId="3" fontId="0" fillId="8" borderId="18" xfId="0" applyNumberFormat="1" applyFont="1" applyFill="1" applyBorder="1" applyAlignment="1" applyProtection="1">
      <alignment horizontal="right" wrapText="1"/>
      <protection locked="0"/>
    </xf>
    <xf numFmtId="3" fontId="0" fillId="8" borderId="2" xfId="0" applyNumberFormat="1" applyFont="1" applyFill="1" applyBorder="1" applyAlignment="1" applyProtection="1">
      <alignment horizontal="right"/>
      <protection locked="0"/>
    </xf>
    <xf numFmtId="3" fontId="0" fillId="8" borderId="17" xfId="0" applyNumberFormat="1" applyFont="1" applyFill="1" applyBorder="1" applyAlignment="1" applyProtection="1">
      <alignment horizontal="right"/>
      <protection locked="0"/>
    </xf>
    <xf numFmtId="0" fontId="1" fillId="0" borderId="0" xfId="0" applyFont="1" applyAlignment="1" applyProtection="1">
      <protection locked="0"/>
    </xf>
    <xf numFmtId="0" fontId="0" fillId="7" borderId="0" xfId="0" applyFill="1" applyProtection="1">
      <protection locked="0"/>
    </xf>
    <xf numFmtId="0" fontId="0" fillId="0" borderId="0" xfId="0" applyFill="1" applyBorder="1" applyProtection="1">
      <protection locked="0"/>
    </xf>
    <xf numFmtId="1" fontId="0" fillId="0" borderId="0" xfId="0" applyNumberFormat="1" applyFill="1" applyBorder="1" applyProtection="1">
      <protection locked="0"/>
    </xf>
    <xf numFmtId="1" fontId="0" fillId="0" borderId="0" xfId="0" applyNumberFormat="1" applyProtection="1">
      <protection locked="0"/>
    </xf>
    <xf numFmtId="0" fontId="0" fillId="7" borderId="0" xfId="0" applyFont="1" applyFill="1" applyAlignment="1" applyProtection="1">
      <protection locked="0"/>
    </xf>
    <xf numFmtId="0" fontId="0" fillId="0" borderId="0" xfId="0" applyAlignment="1" applyProtection="1">
      <protection locked="0"/>
    </xf>
    <xf numFmtId="0" fontId="1" fillId="0" borderId="0" xfId="0" applyFont="1" applyAlignment="1" applyProtection="1">
      <alignment vertical="top"/>
      <protection locked="0"/>
    </xf>
    <xf numFmtId="3" fontId="0" fillId="8" borderId="20" xfId="0" applyNumberFormat="1" applyFont="1" applyFill="1" applyBorder="1" applyAlignment="1" applyProtection="1">
      <alignment wrapText="1"/>
      <protection locked="0"/>
    </xf>
    <xf numFmtId="3" fontId="0" fillId="8" borderId="18" xfId="0" applyNumberFormat="1" applyFont="1" applyFill="1" applyBorder="1" applyAlignment="1" applyProtection="1">
      <alignment wrapText="1"/>
      <protection locked="0"/>
    </xf>
    <xf numFmtId="3" fontId="0" fillId="8" borderId="13" xfId="0" applyNumberFormat="1" applyFont="1" applyFill="1" applyBorder="1" applyAlignment="1" applyProtection="1">
      <alignment wrapText="1"/>
      <protection locked="0"/>
    </xf>
    <xf numFmtId="3" fontId="0" fillId="8" borderId="2" xfId="0" applyNumberFormat="1" applyFont="1" applyFill="1" applyBorder="1" applyProtection="1">
      <protection locked="0"/>
    </xf>
    <xf numFmtId="3" fontId="0" fillId="8" borderId="17" xfId="0" applyNumberFormat="1" applyFont="1" applyFill="1" applyBorder="1" applyProtection="1">
      <protection locked="0"/>
    </xf>
    <xf numFmtId="0" fontId="3" fillId="0" borderId="0" xfId="1" applyAlignment="1" applyProtection="1">
      <alignment horizontal="left" vertical="top"/>
      <protection locked="0"/>
    </xf>
    <xf numFmtId="0" fontId="3" fillId="0" borderId="0" xfId="1" applyProtection="1">
      <protection locked="0"/>
    </xf>
    <xf numFmtId="3" fontId="0" fillId="0" borderId="0" xfId="0" applyNumberFormat="1" applyProtection="1"/>
    <xf numFmtId="3" fontId="0" fillId="0" borderId="0" xfId="0" applyNumberFormat="1" applyFill="1" applyBorder="1" applyProtection="1"/>
    <xf numFmtId="3" fontId="1" fillId="3" borderId="1" xfId="0" applyNumberFormat="1" applyFont="1" applyFill="1" applyBorder="1" applyAlignment="1" applyProtection="1">
      <alignment horizontal="left" vertical="top"/>
    </xf>
    <xf numFmtId="3" fontId="1" fillId="0" borderId="0" xfId="0" applyNumberFormat="1" applyFont="1" applyProtection="1"/>
    <xf numFmtId="3" fontId="1" fillId="0" borderId="0" xfId="0" applyNumberFormat="1" applyFont="1" applyAlignment="1" applyProtection="1">
      <alignment horizontal="left" wrapText="1"/>
    </xf>
    <xf numFmtId="0" fontId="1" fillId="0" borderId="0" xfId="0" applyFont="1" applyProtection="1"/>
    <xf numFmtId="3" fontId="0" fillId="0" borderId="0" xfId="0" applyNumberFormat="1" applyBorder="1" applyProtection="1"/>
    <xf numFmtId="3" fontId="0" fillId="0" borderId="0" xfId="0" applyNumberFormat="1" applyFont="1" applyProtection="1"/>
    <xf numFmtId="3" fontId="1" fillId="0" borderId="0" xfId="0" applyNumberFormat="1" applyFont="1" applyFill="1" applyBorder="1" applyProtection="1"/>
    <xf numFmtId="0" fontId="0" fillId="0" borderId="0" xfId="0" quotePrefix="1" applyFont="1" applyAlignment="1" applyProtection="1">
      <alignment horizontal="left" vertical="top" wrapText="1"/>
      <protection locked="0"/>
    </xf>
    <xf numFmtId="0" fontId="0" fillId="0" borderId="0" xfId="0" applyFont="1" applyAlignment="1" applyProtection="1">
      <alignment horizontal="left" vertical="top"/>
      <protection locked="0"/>
    </xf>
    <xf numFmtId="0" fontId="1" fillId="0" borderId="0" xfId="0" applyFont="1" applyFill="1" applyAlignment="1" applyProtection="1">
      <alignment vertical="top"/>
      <protection locked="0"/>
    </xf>
    <xf numFmtId="0" fontId="0" fillId="0" borderId="0" xfId="0" applyFill="1" applyBorder="1" applyAlignment="1" applyProtection="1">
      <protection locked="0"/>
    </xf>
    <xf numFmtId="0" fontId="1" fillId="0" borderId="0" xfId="0" applyFont="1" applyFill="1" applyBorder="1" applyAlignment="1" applyProtection="1">
      <protection locked="0"/>
    </xf>
    <xf numFmtId="0" fontId="0" fillId="7" borderId="0" xfId="0" applyFont="1" applyFill="1" applyBorder="1" applyAlignment="1" applyProtection="1">
      <protection locked="0"/>
    </xf>
    <xf numFmtId="0" fontId="0" fillId="7" borderId="0" xfId="0" applyFill="1" applyProtection="1"/>
    <xf numFmtId="0" fontId="0" fillId="0" borderId="0" xfId="0" applyFill="1" applyBorder="1" applyProtection="1"/>
    <xf numFmtId="1" fontId="0" fillId="0" borderId="0" xfId="0" applyNumberFormat="1" applyFill="1" applyBorder="1" applyProtection="1"/>
    <xf numFmtId="1" fontId="0" fillId="0" borderId="0" xfId="0" applyNumberFormat="1" applyProtection="1"/>
    <xf numFmtId="0" fontId="0" fillId="7" borderId="0" xfId="0" applyFont="1" applyFill="1" applyAlignment="1" applyProtection="1"/>
    <xf numFmtId="0" fontId="4" fillId="7" borderId="0" xfId="0" applyFont="1" applyFill="1" applyAlignment="1" applyProtection="1"/>
    <xf numFmtId="0" fontId="0" fillId="7" borderId="0" xfId="0" applyFill="1" applyBorder="1" applyProtection="1"/>
    <xf numFmtId="1" fontId="0" fillId="7" borderId="0" xfId="0" applyNumberFormat="1" applyFill="1" applyBorder="1" applyProtection="1"/>
    <xf numFmtId="1" fontId="0" fillId="7" borderId="0" xfId="0" applyNumberFormat="1" applyFill="1" applyProtection="1"/>
    <xf numFmtId="0" fontId="0" fillId="7" borderId="0" xfId="0" applyFill="1" applyBorder="1" applyAlignment="1" applyProtection="1"/>
    <xf numFmtId="0" fontId="0" fillId="7" borderId="0" xfId="0" applyFont="1" applyFill="1" applyAlignment="1" applyProtection="1">
      <alignment vertical="top"/>
    </xf>
    <xf numFmtId="0" fontId="0" fillId="0" borderId="0" xfId="0" applyFont="1" applyFill="1" applyBorder="1" applyAlignment="1" applyProtection="1">
      <alignment vertical="top"/>
    </xf>
    <xf numFmtId="0" fontId="0" fillId="7" borderId="0" xfId="0" applyFont="1" applyFill="1" applyBorder="1" applyAlignment="1" applyProtection="1"/>
    <xf numFmtId="1" fontId="0" fillId="0" borderId="0" xfId="0" applyNumberFormat="1" applyFill="1" applyProtection="1"/>
    <xf numFmtId="0" fontId="0" fillId="7" borderId="0" xfId="0" applyFont="1" applyFill="1" applyProtection="1"/>
    <xf numFmtId="1" fontId="0" fillId="0" borderId="0" xfId="0" applyNumberFormat="1" applyFont="1" applyAlignment="1" applyProtection="1"/>
    <xf numFmtId="1" fontId="0" fillId="7" borderId="0" xfId="0" applyNumberFormat="1" applyFont="1" applyFill="1" applyAlignment="1" applyProtection="1"/>
    <xf numFmtId="1" fontId="0" fillId="0" borderId="0" xfId="0" applyNumberFormat="1" applyFont="1" applyAlignment="1" applyProtection="1">
      <alignment vertical="top"/>
    </xf>
    <xf numFmtId="0" fontId="1" fillId="0" borderId="0" xfId="0" applyFont="1" applyProtection="1">
      <protection locked="0"/>
    </xf>
    <xf numFmtId="0" fontId="0" fillId="0" borderId="0" xfId="0" applyFont="1" applyFill="1" applyAlignment="1" applyProtection="1">
      <protection locked="0"/>
    </xf>
    <xf numFmtId="0" fontId="0" fillId="0" borderId="0" xfId="0" applyFont="1" applyFill="1" applyProtection="1">
      <protection locked="0"/>
    </xf>
    <xf numFmtId="3" fontId="4" fillId="6" borderId="14" xfId="0" applyNumberFormat="1" applyFont="1" applyFill="1" applyBorder="1" applyAlignment="1" applyProtection="1">
      <protection locked="0"/>
    </xf>
    <xf numFmtId="3" fontId="4" fillId="6" borderId="4" xfId="0" applyNumberFormat="1" applyFont="1" applyFill="1" applyBorder="1" applyAlignment="1" applyProtection="1">
      <protection locked="0"/>
    </xf>
    <xf numFmtId="3" fontId="4" fillId="6" borderId="0" xfId="0" applyNumberFormat="1" applyFont="1" applyFill="1" applyBorder="1" applyAlignment="1" applyProtection="1">
      <protection locked="0"/>
    </xf>
    <xf numFmtId="3" fontId="0" fillId="6" borderId="0" xfId="0" applyNumberFormat="1" applyFill="1" applyBorder="1" applyAlignment="1" applyProtection="1">
      <protection locked="0"/>
    </xf>
    <xf numFmtId="3" fontId="0" fillId="7" borderId="0" xfId="0" applyNumberFormat="1" applyFill="1" applyProtection="1">
      <protection locked="0"/>
    </xf>
    <xf numFmtId="3" fontId="0" fillId="0" borderId="24" xfId="0" applyNumberFormat="1" applyBorder="1" applyProtection="1">
      <protection locked="0"/>
    </xf>
    <xf numFmtId="3" fontId="1" fillId="0" borderId="0" xfId="0" applyNumberFormat="1" applyFont="1" applyAlignment="1" applyProtection="1">
      <alignment vertical="center" textRotation="90"/>
      <protection locked="0"/>
    </xf>
    <xf numFmtId="0" fontId="0" fillId="0" borderId="26" xfId="0" applyBorder="1" applyProtection="1"/>
    <xf numFmtId="0" fontId="0" fillId="0" borderId="0" xfId="0" applyBorder="1" applyProtection="1">
      <protection locked="0"/>
    </xf>
    <xf numFmtId="0" fontId="1" fillId="0" borderId="0" xfId="0" applyFont="1" applyBorder="1" applyAlignment="1" applyProtection="1">
      <protection locked="0"/>
    </xf>
    <xf numFmtId="0" fontId="1" fillId="3" borderId="0" xfId="0" applyFont="1" applyFill="1" applyAlignment="1" applyProtection="1">
      <alignment vertical="top" wrapText="1"/>
      <protection locked="0"/>
    </xf>
    <xf numFmtId="0" fontId="6" fillId="0" borderId="0" xfId="0" applyFont="1" applyProtection="1">
      <protection locked="0"/>
    </xf>
    <xf numFmtId="0" fontId="1" fillId="2" borderId="25" xfId="0" applyFont="1" applyFill="1" applyBorder="1" applyProtection="1">
      <protection locked="0"/>
    </xf>
    <xf numFmtId="0" fontId="6" fillId="0" borderId="0" xfId="0" applyFont="1" applyAlignment="1" applyProtection="1">
      <alignment vertical="top"/>
      <protection locked="0"/>
    </xf>
    <xf numFmtId="0" fontId="4" fillId="0" borderId="0" xfId="0" applyFont="1" applyAlignment="1" applyProtection="1">
      <alignment vertical="top"/>
      <protection locked="0"/>
    </xf>
    <xf numFmtId="0" fontId="0" fillId="5" borderId="2" xfId="0" applyFont="1" applyFill="1" applyBorder="1" applyAlignment="1" applyProtection="1">
      <protection locked="0"/>
    </xf>
    <xf numFmtId="3" fontId="0" fillId="8" borderId="20" xfId="0" applyNumberFormat="1" applyFont="1" applyFill="1" applyBorder="1" applyAlignment="1" applyProtection="1">
      <alignment horizontal="right" wrapText="1"/>
      <protection locked="0"/>
    </xf>
    <xf numFmtId="3" fontId="0" fillId="0" borderId="0" xfId="0" applyNumberFormat="1" applyProtection="1">
      <protection locked="0"/>
    </xf>
    <xf numFmtId="3" fontId="0" fillId="0" borderId="0" xfId="0" applyNumberFormat="1" applyBorder="1" applyProtection="1"/>
    <xf numFmtId="0" fontId="9" fillId="0" borderId="0" xfId="0" applyFont="1" applyAlignment="1" applyProtection="1">
      <protection locked="0"/>
    </xf>
    <xf numFmtId="0" fontId="9" fillId="0" borderId="0" xfId="0" applyFont="1" applyProtection="1">
      <protection locked="0"/>
    </xf>
    <xf numFmtId="0" fontId="9" fillId="0" borderId="0" xfId="0" applyFont="1" applyAlignment="1" applyProtection="1">
      <alignment vertical="top"/>
      <protection locked="0"/>
    </xf>
    <xf numFmtId="0" fontId="1" fillId="3" borderId="0" xfId="0" applyFont="1" applyFill="1" applyProtection="1">
      <protection locked="0"/>
    </xf>
    <xf numFmtId="0" fontId="1" fillId="3" borderId="7" xfId="0" applyFont="1" applyFill="1" applyBorder="1" applyProtection="1">
      <protection locked="0"/>
    </xf>
    <xf numFmtId="3" fontId="0" fillId="8" borderId="0" xfId="0" applyNumberFormat="1" applyFill="1" applyBorder="1" applyProtection="1">
      <protection locked="0"/>
    </xf>
    <xf numFmtId="3" fontId="0" fillId="0" borderId="28" xfId="0" applyNumberFormat="1" applyBorder="1" applyProtection="1"/>
    <xf numFmtId="3" fontId="0" fillId="7" borderId="29" xfId="0" applyNumberFormat="1" applyFill="1" applyBorder="1" applyProtection="1"/>
    <xf numFmtId="3" fontId="0" fillId="7" borderId="30" xfId="0" applyNumberFormat="1" applyFill="1" applyBorder="1" applyProtection="1">
      <protection locked="0"/>
    </xf>
    <xf numFmtId="3" fontId="0" fillId="8" borderId="31" xfId="0" applyNumberFormat="1" applyFill="1" applyBorder="1" applyProtection="1">
      <protection locked="0"/>
    </xf>
    <xf numFmtId="3" fontId="0" fillId="0" borderId="0" xfId="0" applyNumberFormat="1" applyBorder="1" applyAlignment="1" applyProtection="1"/>
    <xf numFmtId="3" fontId="0" fillId="0" borderId="0" xfId="0" applyNumberFormat="1" applyBorder="1" applyAlignment="1" applyProtection="1">
      <alignment horizontal="right"/>
    </xf>
    <xf numFmtId="3" fontId="0" fillId="0" borderId="0" xfId="0" applyNumberFormat="1" applyFont="1" applyProtection="1">
      <protection locked="0"/>
    </xf>
    <xf numFmtId="3" fontId="0" fillId="0" borderId="0" xfId="0" applyNumberFormat="1" applyFont="1" applyBorder="1" applyProtection="1">
      <protection locked="0"/>
    </xf>
    <xf numFmtId="3" fontId="0" fillId="0" borderId="14" xfId="0" applyNumberFormat="1" applyFont="1" applyBorder="1" applyProtection="1">
      <protection locked="0"/>
    </xf>
    <xf numFmtId="3" fontId="0" fillId="0" borderId="0" xfId="0" applyNumberFormat="1" applyFont="1" applyAlignment="1" applyProtection="1">
      <alignment horizontal="left" vertical="top"/>
      <protection locked="0"/>
    </xf>
    <xf numFmtId="3" fontId="0" fillId="0" borderId="0" xfId="0" applyNumberFormat="1" applyFont="1" applyFill="1" applyProtection="1">
      <protection locked="0"/>
    </xf>
    <xf numFmtId="3" fontId="0" fillId="0" borderId="0" xfId="0" applyNumberFormat="1" applyFont="1" applyFill="1" applyAlignment="1" applyProtection="1">
      <alignment horizontal="right"/>
      <protection locked="0"/>
    </xf>
    <xf numFmtId="3" fontId="0" fillId="0" borderId="0" xfId="0" applyNumberFormat="1" applyProtection="1"/>
    <xf numFmtId="3" fontId="0" fillId="0" borderId="0" xfId="0" applyNumberFormat="1" applyProtection="1">
      <protection locked="0"/>
    </xf>
    <xf numFmtId="3" fontId="1" fillId="2" borderId="0" xfId="0" applyNumberFormat="1" applyFont="1" applyFill="1" applyAlignment="1" applyProtection="1">
      <alignment horizontal="left" vertical="top"/>
    </xf>
    <xf numFmtId="3" fontId="1" fillId="3" borderId="1" xfId="0" applyNumberFormat="1" applyFont="1" applyFill="1" applyBorder="1" applyAlignment="1" applyProtection="1">
      <alignment horizontal="left" vertical="top" wrapText="1"/>
    </xf>
    <xf numFmtId="3" fontId="1" fillId="3" borderId="0" xfId="0" applyNumberFormat="1" applyFont="1" applyFill="1" applyBorder="1" applyAlignment="1" applyProtection="1">
      <alignment horizontal="left" vertical="top" wrapText="1"/>
    </xf>
    <xf numFmtId="3" fontId="1" fillId="3" borderId="6" xfId="0" applyNumberFormat="1" applyFont="1" applyFill="1" applyBorder="1" applyAlignment="1" applyProtection="1">
      <alignment horizontal="left" vertical="top" wrapText="1"/>
    </xf>
    <xf numFmtId="3" fontId="0" fillId="6" borderId="0" xfId="0" applyNumberFormat="1" applyFont="1" applyFill="1" applyAlignment="1" applyProtection="1">
      <alignment wrapText="1"/>
    </xf>
    <xf numFmtId="3" fontId="1" fillId="3" borderId="0" xfId="0" applyNumberFormat="1" applyFont="1" applyFill="1" applyBorder="1" applyAlignment="1" applyProtection="1">
      <alignment horizontal="left" vertical="top"/>
    </xf>
    <xf numFmtId="3" fontId="1" fillId="3" borderId="6" xfId="0" applyNumberFormat="1" applyFont="1" applyFill="1" applyBorder="1" applyAlignment="1" applyProtection="1">
      <alignment horizontal="left" vertical="top"/>
    </xf>
    <xf numFmtId="3" fontId="0" fillId="0" borderId="0" xfId="0" applyNumberFormat="1" applyFill="1" applyBorder="1" applyAlignment="1" applyProtection="1">
      <alignment horizontal="center"/>
    </xf>
    <xf numFmtId="3" fontId="1" fillId="0" borderId="0" xfId="0" applyNumberFormat="1" applyFont="1" applyAlignment="1" applyProtection="1">
      <alignment horizontal="left" vertical="top"/>
    </xf>
    <xf numFmtId="3" fontId="0" fillId="0" borderId="0" xfId="0" applyNumberFormat="1" applyFill="1" applyBorder="1" applyAlignment="1" applyProtection="1">
      <alignment horizontal="left" vertical="top"/>
    </xf>
    <xf numFmtId="3" fontId="1" fillId="0" borderId="0" xfId="0" applyNumberFormat="1" applyFont="1" applyAlignment="1" applyProtection="1">
      <alignment horizontal="center" vertical="center" textRotation="90" wrapText="1"/>
    </xf>
    <xf numFmtId="3" fontId="1" fillId="0" borderId="0" xfId="0" applyNumberFormat="1" applyFont="1" applyAlignment="1" applyProtection="1">
      <alignment horizontal="center" vertical="center" textRotation="90"/>
    </xf>
    <xf numFmtId="3" fontId="0" fillId="0" borderId="0" xfId="0" applyNumberFormat="1" applyProtection="1"/>
    <xf numFmtId="3" fontId="0" fillId="0" borderId="0" xfId="0" applyNumberFormat="1" applyAlignment="1" applyProtection="1">
      <alignment horizontal="left" vertical="top"/>
    </xf>
    <xf numFmtId="3" fontId="1" fillId="2" borderId="0" xfId="0" applyNumberFormat="1" applyFont="1" applyFill="1" applyAlignment="1" applyProtection="1">
      <alignment horizontal="left" vertical="center"/>
    </xf>
    <xf numFmtId="3" fontId="1" fillId="2" borderId="0" xfId="0" applyNumberFormat="1" applyFont="1" applyFill="1" applyAlignment="1" applyProtection="1">
      <alignment horizontal="right"/>
    </xf>
    <xf numFmtId="3" fontId="1" fillId="3" borderId="1" xfId="0" applyNumberFormat="1" applyFont="1" applyFill="1" applyBorder="1" applyAlignment="1" applyProtection="1">
      <alignment horizontal="left" vertical="top"/>
    </xf>
    <xf numFmtId="3" fontId="1" fillId="0" borderId="0" xfId="0" applyNumberFormat="1" applyFont="1" applyAlignment="1" applyProtection="1">
      <alignment horizontal="center" vertical="top"/>
    </xf>
    <xf numFmtId="3" fontId="1" fillId="0" borderId="0" xfId="0" applyNumberFormat="1" applyFont="1" applyAlignment="1" applyProtection="1">
      <alignment horizontal="left" wrapText="1"/>
    </xf>
    <xf numFmtId="3" fontId="1" fillId="0" borderId="0" xfId="0" applyNumberFormat="1" applyFont="1" applyBorder="1" applyAlignment="1" applyProtection="1">
      <alignment horizontal="left" wrapText="1"/>
    </xf>
    <xf numFmtId="3" fontId="1" fillId="0" borderId="0" xfId="0" applyNumberFormat="1" applyFont="1" applyFill="1" applyBorder="1" applyProtection="1"/>
    <xf numFmtId="3" fontId="1" fillId="0" borderId="0" xfId="0" applyNumberFormat="1" applyFont="1" applyFill="1" applyBorder="1" applyAlignment="1" applyProtection="1">
      <alignment horizontal="left" vertical="top" wrapText="1"/>
    </xf>
    <xf numFmtId="3" fontId="0" fillId="0" borderId="0" xfId="0" applyNumberFormat="1" applyAlignment="1" applyProtection="1"/>
    <xf numFmtId="3" fontId="1" fillId="0" borderId="0" xfId="0" applyNumberFormat="1" applyFont="1" applyProtection="1"/>
    <xf numFmtId="3" fontId="1" fillId="0" borderId="0" xfId="0" applyNumberFormat="1" applyFont="1" applyAlignment="1" applyProtection="1">
      <alignment horizontal="center"/>
    </xf>
    <xf numFmtId="3" fontId="0" fillId="0" borderId="0" xfId="0" applyNumberFormat="1" applyBorder="1" applyProtection="1"/>
    <xf numFmtId="3" fontId="0" fillId="0" borderId="0" xfId="0" applyNumberFormat="1" applyFont="1" applyProtection="1"/>
    <xf numFmtId="3" fontId="0" fillId="0" borderId="0" xfId="0" applyNumberFormat="1" applyFont="1" applyAlignment="1" applyProtection="1">
      <alignment horizontal="left" vertical="top"/>
    </xf>
    <xf numFmtId="3" fontId="0" fillId="6" borderId="0" xfId="0" applyNumberFormat="1" applyFill="1" applyBorder="1" applyProtection="1"/>
    <xf numFmtId="3" fontId="0" fillId="6" borderId="0" xfId="0" applyNumberFormat="1" applyFill="1" applyProtection="1"/>
    <xf numFmtId="3" fontId="1" fillId="0" borderId="0" xfId="0" applyNumberFormat="1" applyFont="1" applyBorder="1" applyProtection="1"/>
    <xf numFmtId="0" fontId="0" fillId="4" borderId="3" xfId="0" applyFont="1" applyFill="1" applyBorder="1" applyAlignment="1" applyProtection="1">
      <alignment horizontal="left"/>
      <protection locked="0"/>
    </xf>
    <xf numFmtId="0" fontId="0" fillId="4" borderId="4" xfId="0" applyFont="1" applyFill="1" applyBorder="1" applyAlignment="1" applyProtection="1">
      <alignment horizontal="left"/>
      <protection locked="0"/>
    </xf>
    <xf numFmtId="0" fontId="0" fillId="4" borderId="5" xfId="0" applyFont="1" applyFill="1" applyBorder="1" applyAlignment="1" applyProtection="1">
      <alignment horizontal="left"/>
      <protection locked="0"/>
    </xf>
    <xf numFmtId="0" fontId="1" fillId="0" borderId="0" xfId="0" applyFont="1" applyProtection="1"/>
    <xf numFmtId="0" fontId="0" fillId="0" borderId="0" xfId="0" applyFont="1" applyAlignment="1" applyProtection="1">
      <alignment horizontal="left" vertical="top"/>
    </xf>
    <xf numFmtId="0" fontId="1" fillId="0" borderId="0" xfId="0" applyFont="1" applyAlignment="1" applyProtection="1"/>
    <xf numFmtId="0" fontId="0" fillId="0" borderId="0" xfId="0" applyAlignment="1" applyProtection="1">
      <alignment horizontal="left" vertical="top" wrapText="1"/>
      <protection locked="0"/>
    </xf>
    <xf numFmtId="0" fontId="1" fillId="2" borderId="0" xfId="0" applyFont="1" applyFill="1" applyProtection="1">
      <protection locked="0"/>
    </xf>
    <xf numFmtId="0" fontId="1" fillId="3" borderId="0" xfId="0" applyFont="1" applyFill="1" applyAlignment="1" applyProtection="1">
      <protection locked="0"/>
    </xf>
    <xf numFmtId="0" fontId="1" fillId="3" borderId="1" xfId="0" applyFont="1" applyFill="1" applyBorder="1" applyProtection="1">
      <protection locked="0"/>
    </xf>
    <xf numFmtId="0" fontId="1" fillId="3" borderId="0" xfId="0" applyFont="1" applyFill="1" applyBorder="1" applyProtection="1">
      <protection locked="0"/>
    </xf>
    <xf numFmtId="3" fontId="0" fillId="0" borderId="0" xfId="0" applyNumberFormat="1" applyProtection="1">
      <protection locked="0"/>
    </xf>
    <xf numFmtId="0" fontId="1" fillId="2" borderId="0" xfId="0" applyFont="1" applyFill="1" applyAlignment="1" applyProtection="1">
      <alignment horizontal="left" vertical="top" wrapText="1"/>
      <protection locked="0"/>
    </xf>
    <xf numFmtId="3" fontId="0" fillId="0" borderId="0" xfId="0" applyNumberFormat="1" applyFill="1" applyBorder="1" applyProtection="1"/>
    <xf numFmtId="3" fontId="1" fillId="0" borderId="0" xfId="0" applyNumberFormat="1" applyFont="1" applyFill="1" applyBorder="1" applyAlignment="1" applyProtection="1">
      <alignment horizontal="left"/>
    </xf>
    <xf numFmtId="3" fontId="0" fillId="0" borderId="0" xfId="0" applyNumberFormat="1" applyFill="1" applyBorder="1" applyAlignment="1" applyProtection="1">
      <alignment horizontal="left"/>
    </xf>
    <xf numFmtId="0" fontId="1" fillId="2" borderId="0" xfId="0" applyFont="1" applyFill="1" applyAlignment="1" applyProtection="1">
      <alignment horizontal="left" vertical="center"/>
      <protection locked="0"/>
    </xf>
    <xf numFmtId="0" fontId="1" fillId="2" borderId="0" xfId="0" applyFont="1" applyFill="1" applyAlignment="1" applyProtection="1">
      <alignment horizontal="right"/>
      <protection locked="0"/>
    </xf>
    <xf numFmtId="0" fontId="1" fillId="2" borderId="27" xfId="0" applyFont="1" applyFill="1" applyBorder="1" applyAlignment="1" applyProtection="1">
      <alignment horizontal="right"/>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left" vertical="top"/>
      <protection locked="0"/>
    </xf>
    <xf numFmtId="0" fontId="0" fillId="2" borderId="0" xfId="0" applyFill="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0" fillId="8" borderId="15" xfId="0" applyFill="1" applyBorder="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0" fillId="8" borderId="4" xfId="0" applyFill="1" applyBorder="1" applyAlignment="1" applyProtection="1">
      <alignment horizontal="left" vertical="top" wrapText="1"/>
      <protection locked="0"/>
    </xf>
    <xf numFmtId="0" fontId="0" fillId="8" borderId="5" xfId="0" applyFill="1" applyBorder="1" applyAlignment="1" applyProtection="1">
      <alignment horizontal="left" vertical="top" wrapText="1"/>
      <protection locked="0"/>
    </xf>
    <xf numFmtId="0" fontId="0" fillId="8" borderId="21" xfId="0" applyFill="1" applyBorder="1" applyAlignment="1" applyProtection="1">
      <alignment horizontal="left" vertical="top" wrapText="1"/>
      <protection locked="0"/>
    </xf>
    <xf numFmtId="0" fontId="0" fillId="8" borderId="16" xfId="0" applyFill="1" applyBorder="1" applyAlignment="1" applyProtection="1">
      <alignment horizontal="left" vertical="top" wrapText="1"/>
      <protection locked="0"/>
    </xf>
    <xf numFmtId="0" fontId="0" fillId="8" borderId="22" xfId="0" applyFill="1" applyBorder="1" applyAlignment="1" applyProtection="1">
      <alignment horizontal="left" vertical="top" wrapText="1"/>
      <protection locked="0"/>
    </xf>
    <xf numFmtId="0" fontId="0" fillId="8" borderId="20" xfId="0" applyFill="1" applyBorder="1" applyAlignment="1" applyProtection="1">
      <alignment horizontal="left" vertical="top" wrapText="1"/>
      <protection locked="0"/>
    </xf>
    <xf numFmtId="0" fontId="0" fillId="8" borderId="23" xfId="0" applyFill="1" applyBorder="1" applyAlignment="1" applyProtection="1">
      <alignment horizontal="left" vertical="top" wrapText="1"/>
      <protection locked="0"/>
    </xf>
    <xf numFmtId="0" fontId="0" fillId="8" borderId="13" xfId="0" applyFill="1" applyBorder="1" applyAlignment="1" applyProtection="1">
      <alignment horizontal="left" vertical="top" wrapText="1"/>
      <protection locked="0"/>
    </xf>
    <xf numFmtId="0" fontId="0" fillId="8" borderId="14" xfId="0" applyFill="1" applyBorder="1" applyAlignment="1" applyProtection="1">
      <alignment horizontal="left" vertical="top" wrapText="1"/>
      <protection locked="0"/>
    </xf>
    <xf numFmtId="0" fontId="0" fillId="0" borderId="0" xfId="0" applyAlignment="1" applyProtection="1">
      <alignment horizontal="left" vertical="top"/>
      <protection locked="0"/>
    </xf>
    <xf numFmtId="0" fontId="0" fillId="8" borderId="22" xfId="0" applyFill="1" applyBorder="1" applyAlignment="1" applyProtection="1">
      <alignment horizontal="left" vertical="top"/>
      <protection locked="0"/>
    </xf>
    <xf numFmtId="0" fontId="0" fillId="8" borderId="21" xfId="0" applyFill="1" applyBorder="1" applyAlignment="1" applyProtection="1">
      <alignment horizontal="left" vertical="top"/>
      <protection locked="0"/>
    </xf>
    <xf numFmtId="0" fontId="0" fillId="8" borderId="16" xfId="0" applyFill="1" applyBorder="1" applyAlignment="1" applyProtection="1">
      <alignment horizontal="left" vertical="top"/>
      <protection locked="0"/>
    </xf>
    <xf numFmtId="0" fontId="0" fillId="8" borderId="3" xfId="0" applyFill="1" applyBorder="1" applyAlignment="1" applyProtection="1">
      <alignment horizontal="left" vertical="top"/>
      <protection locked="0"/>
    </xf>
    <xf numFmtId="0" fontId="0" fillId="8" borderId="4" xfId="0" applyFill="1" applyBorder="1" applyAlignment="1" applyProtection="1">
      <alignment horizontal="left" vertical="top"/>
      <protection locked="0"/>
    </xf>
    <xf numFmtId="0" fontId="0" fillId="8" borderId="5" xfId="0" applyFill="1" applyBorder="1" applyAlignment="1" applyProtection="1">
      <alignment horizontal="left" vertical="top"/>
      <protection locked="0"/>
    </xf>
    <xf numFmtId="0" fontId="1" fillId="0" borderId="0" xfId="0" applyFont="1" applyProtection="1">
      <protection locked="0"/>
    </xf>
    <xf numFmtId="0" fontId="0" fillId="0" borderId="0" xfId="0" applyFont="1" applyAlignment="1" applyProtection="1">
      <alignment horizontal="left" vertical="top"/>
      <protection locked="0"/>
    </xf>
    <xf numFmtId="0" fontId="1" fillId="3" borderId="0"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 fillId="3" borderId="1"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0" fillId="0" borderId="0" xfId="0" applyFont="1" applyAlignment="1" applyProtection="1">
      <alignment horizontal="center"/>
    </xf>
    <xf numFmtId="0" fontId="3" fillId="0" borderId="0" xfId="1" applyAlignment="1" applyProtection="1">
      <alignment horizontal="left" vertical="top"/>
      <protection locked="0"/>
    </xf>
    <xf numFmtId="0" fontId="3" fillId="0" borderId="0" xfId="1" applyProtection="1">
      <protection locked="0"/>
    </xf>
    <xf numFmtId="0" fontId="3" fillId="7" borderId="0" xfId="1" applyFill="1" applyAlignment="1" applyProtection="1">
      <alignment horizontal="center" vertical="top"/>
      <protection locked="0"/>
    </xf>
    <xf numFmtId="0" fontId="1" fillId="3" borderId="1"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3" borderId="1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0" fillId="7" borderId="0" xfId="0" applyFill="1" applyAlignment="1" applyProtection="1">
      <alignment horizontal="center"/>
      <protection locked="0"/>
    </xf>
    <xf numFmtId="0" fontId="0" fillId="0" borderId="0" xfId="1" applyFont="1" applyAlignment="1" applyProtection="1">
      <alignment horizontal="left" vertical="top"/>
      <protection locked="0"/>
    </xf>
    <xf numFmtId="0" fontId="10" fillId="0" borderId="0" xfId="1" applyFont="1" applyAlignment="1" applyProtection="1">
      <alignment horizontal="left" vertical="top"/>
      <protection locked="0"/>
    </xf>
    <xf numFmtId="0" fontId="3" fillId="0" borderId="0" xfId="1" applyFill="1" applyBorder="1" applyAlignment="1" applyProtection="1">
      <alignment horizontal="left" vertical="top"/>
      <protection locked="0"/>
    </xf>
    <xf numFmtId="3" fontId="0" fillId="8" borderId="32" xfId="0" applyNumberFormat="1" applyFont="1" applyFill="1" applyBorder="1" applyProtection="1">
      <protection locked="0"/>
    </xf>
    <xf numFmtId="3" fontId="0" fillId="8" borderId="33" xfId="0" applyNumberFormat="1" applyFont="1" applyFill="1" applyBorder="1" applyProtection="1">
      <protection locked="0"/>
    </xf>
    <xf numFmtId="3" fontId="0" fillId="8" borderId="34" xfId="0" applyNumberFormat="1" applyFont="1" applyFill="1" applyBorder="1" applyProtection="1">
      <protection locked="0"/>
    </xf>
    <xf numFmtId="3" fontId="0" fillId="8" borderId="36" xfId="0" applyNumberFormat="1" applyFont="1" applyFill="1" applyBorder="1" applyProtection="1">
      <protection locked="0"/>
    </xf>
    <xf numFmtId="3" fontId="1" fillId="3" borderId="37" xfId="0" applyNumberFormat="1" applyFont="1" applyFill="1" applyBorder="1" applyAlignment="1" applyProtection="1">
      <alignment horizontal="left" vertical="top" wrapText="1"/>
    </xf>
    <xf numFmtId="3" fontId="1" fillId="3" borderId="35" xfId="0" applyNumberFormat="1" applyFont="1" applyFill="1" applyBorder="1" applyAlignment="1" applyProtection="1">
      <alignment horizontal="left" vertical="top" wrapText="1"/>
    </xf>
    <xf numFmtId="3" fontId="1" fillId="3" borderId="38" xfId="0" applyNumberFormat="1" applyFont="1" applyFill="1" applyBorder="1" applyAlignment="1" applyProtection="1">
      <alignment horizontal="left" vertical="top" wrapText="1"/>
    </xf>
    <xf numFmtId="3" fontId="0" fillId="0" borderId="28" xfId="0" applyNumberFormat="1" applyFont="1" applyBorder="1" applyAlignment="1" applyProtection="1">
      <alignment horizontal="right" wrapText="1"/>
    </xf>
    <xf numFmtId="3" fontId="0" fillId="8" borderId="32" xfId="0" applyNumberFormat="1" applyFill="1" applyBorder="1" applyProtection="1">
      <protection locked="0"/>
    </xf>
    <xf numFmtId="3" fontId="0" fillId="0" borderId="29" xfId="0" applyNumberFormat="1" applyFont="1" applyBorder="1" applyAlignment="1" applyProtection="1">
      <alignment horizontal="right" wrapText="1"/>
    </xf>
    <xf numFmtId="3" fontId="0" fillId="8" borderId="36" xfId="0" applyNumberFormat="1" applyFill="1" applyBorder="1" applyProtection="1">
      <protection locked="0"/>
    </xf>
    <xf numFmtId="3" fontId="0" fillId="7" borderId="39" xfId="0" applyNumberFormat="1" applyFill="1" applyBorder="1" applyProtection="1"/>
    <xf numFmtId="3" fontId="0" fillId="8" borderId="31" xfId="0" applyNumberFormat="1" applyFont="1" applyFill="1" applyBorder="1" applyProtection="1">
      <protection locked="0"/>
    </xf>
    <xf numFmtId="3" fontId="0" fillId="8" borderId="40" xfId="0" applyNumberFormat="1" applyFont="1" applyFill="1" applyBorder="1" applyProtection="1">
      <protection locked="0"/>
    </xf>
    <xf numFmtId="0" fontId="3" fillId="0" borderId="0" xfId="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sbfi.admin.ch/dam/sbfi/de/dokumente/ausrichtungen_undlektionen-tabelle.pdf.download.pdf/ausrichtungen_undlektionen-tabelle.pdf" TargetMode="External"/><Relationship Id="rId13" Type="http://schemas.openxmlformats.org/officeDocument/2006/relationships/hyperlink" Target="https://www.fedlex.admin.ch/eli/cc/2018/263/de" TargetMode="External"/><Relationship Id="rId18" Type="http://schemas.openxmlformats.org/officeDocument/2006/relationships/hyperlink" Target="https://oda-mm.ch/wp-content/uploads/2022/03/ODAMM_Wegleitung_2022-03-08.pdf" TargetMode="External"/><Relationship Id="rId26" Type="http://schemas.openxmlformats.org/officeDocument/2006/relationships/hyperlink" Target="https://www.agogis.ch/hohere-berufsbildung/sozialpadagogik-hf" TargetMode="External"/><Relationship Id="rId3" Type="http://schemas.openxmlformats.org/officeDocument/2006/relationships/hyperlink" Target="https://www.bzgs.ch/fileadmin/Downloads/Grundbildung/FAGE/BZGS_Schullehrplan_FaGe_3-jaehrig-2.pdf" TargetMode="External"/><Relationship Id="rId21" Type="http://schemas.openxmlformats.org/officeDocument/2006/relationships/hyperlink" Target="https://www.bzgs.ch/downloadcenter" TargetMode="External"/><Relationship Id="rId7" Type="http://schemas.openxmlformats.org/officeDocument/2006/relationships/hyperlink" Target="https://www.sbfi.admin.ch/dam/sbfi/de/dokumente/ausrichtungen_undlektionen-tabelle.pdf.download.pdf/ausrichtungen_undlektionen-tabelle.pdf" TargetMode="External"/><Relationship Id="rId12" Type="http://schemas.openxmlformats.org/officeDocument/2006/relationships/hyperlink" Target="https://www.maturanavigator.ch/fileadmin/kundendaten/webinhalte/downloads/fms/fms_broschure_20-8-22.pdf" TargetMode="External"/><Relationship Id="rId17" Type="http://schemas.openxmlformats.org/officeDocument/2006/relationships/hyperlink" Target="https://www.zag.zh.ch/de-ch/hoehere-berufsbildung/aktivierung-hf.html" TargetMode="External"/><Relationship Id="rId25" Type="http://schemas.openxmlformats.org/officeDocument/2006/relationships/hyperlink" Target="https://www.agogis.ch/hohere-berufsbildung/sozialpadagogik-hf" TargetMode="External"/><Relationship Id="rId33" Type="http://schemas.openxmlformats.org/officeDocument/2006/relationships/printerSettings" Target="../printerSettings/printerSettings5.bin"/><Relationship Id="rId2" Type="http://schemas.openxmlformats.org/officeDocument/2006/relationships/hyperlink" Target="https://www.bzgs.ch/fileadmin/Downloads/Grundbildung/FAGE/BZGS_Schullehrplan_FaGe_2-jaehrig-2_01.pdf" TargetMode="External"/><Relationship Id="rId16" Type="http://schemas.openxmlformats.org/officeDocument/2006/relationships/hyperlink" Target="https://www.sbfi.admin.ch/dam/sbfi/de/dokumente/ausrichtungen_undlektionen-tabelle.pdf.download.pdf/ausrichtungen_undlektionen-tabelle.pdf" TargetMode="External"/><Relationship Id="rId20" Type="http://schemas.openxmlformats.org/officeDocument/2006/relationships/hyperlink" Target="https://savoirsocial.ch/wp-content/uploads/2020/08/Bildungsplan-Fachperson-Betreuung_D.pdf" TargetMode="External"/><Relationship Id="rId29" Type="http://schemas.openxmlformats.org/officeDocument/2006/relationships/hyperlink" Target="https://www.kssg.ch/sites/default/files/2016-08/150529%20Weiterbildungskonzept%20NDS%20HF%20An%C3%A4sthesie%20Intensiv%20Notfallpflege_2.pdf" TargetMode="External"/><Relationship Id="rId1" Type="http://schemas.openxmlformats.org/officeDocument/2006/relationships/hyperlink" Target="https://www.fedlex.admin.ch/eli/cc/2011/80/de" TargetMode="External"/><Relationship Id="rId6" Type="http://schemas.openxmlformats.org/officeDocument/2006/relationships/hyperlink" Target="https://www.bzgs.ch/grundbildung/berufe/fachfrau/fachmann-betreuung-fabe-fachrichtung-menschen-mit-beeintraechtigung-fabb/schullehrplan/lektionentafel-ueber-alle-semester" TargetMode="External"/><Relationship Id="rId11" Type="http://schemas.openxmlformats.org/officeDocument/2006/relationships/hyperlink" Target="https://www.maturanavigator.ch/fileadmin/kundendaten/webinhalte/downloads/fms/fms_broschure_20-8-22.pdf" TargetMode="External"/><Relationship Id="rId24" Type="http://schemas.openxmlformats.org/officeDocument/2006/relationships/hyperlink" Target="https://www.bzgs.ch/downloadcenter" TargetMode="External"/><Relationship Id="rId32" Type="http://schemas.openxmlformats.org/officeDocument/2006/relationships/hyperlink" Target="https://www.stadt-zuerich.ch/pd/de/index/schutz_u_rettung_zuerich/fachschule_rettungsberufe/bildungs-und-fuehrungslehrgaenge/dipl--rettungssanitaeter--in-hf/2-jaehriger-bildungsgang.html" TargetMode="External"/><Relationship Id="rId5" Type="http://schemas.openxmlformats.org/officeDocument/2006/relationships/hyperlink" Target="https://www.becc.admin.ch/becc/public/bvz/beruf/download/10316" TargetMode="External"/><Relationship Id="rId15" Type="http://schemas.openxmlformats.org/officeDocument/2006/relationships/hyperlink" Target="https://www.sbfi.admin.ch/dam/sbfi/de/dokumente/ausrichtungen_undlektionen-tabelle.pdf.download.pdf/ausrichtungen_undlektionen-tabelle.pdf" TargetMode="External"/><Relationship Id="rId23" Type="http://schemas.openxmlformats.org/officeDocument/2006/relationships/hyperlink" Target="https://backend.careum.ch/sites/default/files/media/file/ausbildungsplan-hf-mtr-2022.pdf" TargetMode="External"/><Relationship Id="rId28" Type="http://schemas.openxmlformats.org/officeDocument/2006/relationships/hyperlink" Target="https://www.kssg.ch/sites/default/files/2016-08/150529%20Weiterbildungskonzept%20NDS%20HF%20An%C3%A4sthesie%20Intensiv%20Notfallpflege_2.pdf" TargetMode="External"/><Relationship Id="rId10" Type="http://schemas.openxmlformats.org/officeDocument/2006/relationships/hyperlink" Target="https://www.sbfi.admin.ch/dam/sbfi/de/dokumente/ausrichtungen_undlektionen-tabelle.pdf.download.pdf/ausrichtungen_undlektionen-tabelle.pdf" TargetMode="External"/><Relationship Id="rId19" Type="http://schemas.openxmlformats.org/officeDocument/2006/relationships/hyperlink" Target="https://oda-mm.ch/wp-content/uploads/2022/03/ODAMM_Wegleitung_2022-03-08.pdf" TargetMode="External"/><Relationship Id="rId31" Type="http://schemas.openxmlformats.org/officeDocument/2006/relationships/hyperlink" Target="https://www.stadt-zuerich.ch/pd/de/index/schutz_u_rettung_zuerich/fachschule_rettungsberufe/bildungs-und-fuehrungslehrgaenge/dipl--rettungssanitaeter--in-hf/3-jaehriger-bildungsgang.html" TargetMode="External"/><Relationship Id="rId4" Type="http://schemas.openxmlformats.org/officeDocument/2006/relationships/hyperlink" Target="https://www.sbfi.admin.ch/dam/sbfi/de/dokumente/ausrichtungen_undlektionen-tabelle.pdf.download.pdf/ausrichtungen_undlektionen-tabelle.pdf" TargetMode="External"/><Relationship Id="rId9" Type="http://schemas.openxmlformats.org/officeDocument/2006/relationships/hyperlink" Target="https://www.fedlex.admin.ch/eli/cc/2011/80/de" TargetMode="External"/><Relationship Id="rId14" Type="http://schemas.openxmlformats.org/officeDocument/2006/relationships/hyperlink" Target="https://www.bzgs.ch/fileadmin/Downloads/Grundbildung/MPA/Schullehrplan_MPA_ab_SJ_2021-22.pdf" TargetMode="External"/><Relationship Id="rId22" Type="http://schemas.openxmlformats.org/officeDocument/2006/relationships/hyperlink" Target="https://www.bzgs.ch/downloadcenter" TargetMode="External"/><Relationship Id="rId27" Type="http://schemas.openxmlformats.org/officeDocument/2006/relationships/hyperlink" Target="https://www.kssg.ch/sites/default/files/2016-08/150529%20Weiterbildungskonzept%20NDS%20HF%20An%C3%A4sthesie%20Intensiv%20Notfallpflege_2.pdf" TargetMode="External"/><Relationship Id="rId30" Type="http://schemas.openxmlformats.org/officeDocument/2006/relationships/hyperlink" Target="https://www.bzgs.ch/fileadmin/Downloads/Weiterbildung/OT/Ausbildungsstruktur_OT_Kurs_SGOT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workbookViewId="0"/>
  </sheetViews>
  <sheetFormatPr baseColWidth="10" defaultRowHeight="13.2" x14ac:dyDescent="0.25"/>
  <cols>
    <col min="1" max="1" width="16" customWidth="1"/>
    <col min="2" max="2" width="69.21875" customWidth="1"/>
  </cols>
  <sheetData>
    <row r="1" spans="1:2" s="1" customFormat="1" ht="17.399999999999999" x14ac:dyDescent="0.3">
      <c r="A1" s="1" t="s">
        <v>65</v>
      </c>
    </row>
    <row r="3" spans="1:2" s="4" customFormat="1" ht="15.6" x14ac:dyDescent="0.3">
      <c r="A3" s="4" t="s">
        <v>64</v>
      </c>
      <c r="B3" s="4" t="s">
        <v>66</v>
      </c>
    </row>
    <row r="4" spans="1:2" x14ac:dyDescent="0.25">
      <c r="A4" s="2">
        <v>1</v>
      </c>
      <c r="B4" s="3" t="s">
        <v>195</v>
      </c>
    </row>
    <row r="5" spans="1:2" x14ac:dyDescent="0.25">
      <c r="A5" s="2">
        <v>2</v>
      </c>
      <c r="B5" s="3" t="s">
        <v>227</v>
      </c>
    </row>
    <row r="6" spans="1:2" x14ac:dyDescent="0.25">
      <c r="A6" s="2">
        <v>3</v>
      </c>
      <c r="B6" s="3" t="s">
        <v>228</v>
      </c>
    </row>
    <row r="7" spans="1:2" x14ac:dyDescent="0.25">
      <c r="A7" s="2">
        <v>4</v>
      </c>
      <c r="B7" s="3" t="s">
        <v>229</v>
      </c>
    </row>
    <row r="11" spans="1:2" x14ac:dyDescent="0.25">
      <c r="B11" s="7" t="s">
        <v>173</v>
      </c>
    </row>
    <row r="12" spans="1:2" x14ac:dyDescent="0.25">
      <c r="B12" s="7" t="s">
        <v>155</v>
      </c>
    </row>
    <row r="13" spans="1:2" x14ac:dyDescent="0.25">
      <c r="B13" s="7" t="s">
        <v>174</v>
      </c>
    </row>
    <row r="14" spans="1:2" x14ac:dyDescent="0.25">
      <c r="B14" s="7" t="s">
        <v>175</v>
      </c>
    </row>
    <row r="15" spans="1:2" x14ac:dyDescent="0.25">
      <c r="B15" s="7" t="s">
        <v>176</v>
      </c>
    </row>
    <row r="16" spans="1:2" x14ac:dyDescent="0.25">
      <c r="B16" s="7" t="s">
        <v>154</v>
      </c>
    </row>
    <row r="17" spans="2:2" x14ac:dyDescent="0.25">
      <c r="B17" s="7" t="s">
        <v>158</v>
      </c>
    </row>
    <row r="18" spans="2:2" x14ac:dyDescent="0.25">
      <c r="B18" s="7" t="s">
        <v>153</v>
      </c>
    </row>
    <row r="19" spans="2:2" x14ac:dyDescent="0.25">
      <c r="B19" s="7" t="s">
        <v>156</v>
      </c>
    </row>
    <row r="20" spans="2:2" x14ac:dyDescent="0.25">
      <c r="B20" s="7" t="s">
        <v>157</v>
      </c>
    </row>
    <row r="21" spans="2:2" x14ac:dyDescent="0.25">
      <c r="B21" s="7" t="s">
        <v>177</v>
      </c>
    </row>
    <row r="22" spans="2:2" x14ac:dyDescent="0.25">
      <c r="B22" s="7" t="s">
        <v>178</v>
      </c>
    </row>
    <row r="23" spans="2:2" x14ac:dyDescent="0.25">
      <c r="B23" s="7" t="s">
        <v>179</v>
      </c>
    </row>
    <row r="24" spans="2:2" x14ac:dyDescent="0.25">
      <c r="B24" s="7" t="s">
        <v>180</v>
      </c>
    </row>
    <row r="25" spans="2:2" x14ac:dyDescent="0.25">
      <c r="B25" s="7" t="s">
        <v>181</v>
      </c>
    </row>
    <row r="26" spans="2:2" x14ac:dyDescent="0.25">
      <c r="B26" s="7" t="s">
        <v>182</v>
      </c>
    </row>
  </sheetData>
  <hyperlinks>
    <hyperlink ref="B4" location="'1 Erfassung Ausbildungsleistung'!A1" display="Erfassung Ausbildungsleistung"/>
    <hyperlink ref="B5" location="'2 Externe Praktika plus'!A1" display="Externe Praktika plus"/>
    <hyperlink ref="B6" location="'3 Externe Praktika minus'!A1" display="Externe Praktika minus"/>
    <hyperlink ref="B7" location="'4 Berechnungsgrundlagen'!A1" display="Berechnungsgrundlagen"/>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6"/>
  <sheetViews>
    <sheetView zoomScale="70" zoomScaleNormal="70" workbookViewId="0"/>
  </sheetViews>
  <sheetFormatPr baseColWidth="10" defaultRowHeight="13.2" x14ac:dyDescent="0.25"/>
  <cols>
    <col min="1" max="5" width="11.5546875" style="14"/>
    <col min="6" max="6" width="14.77734375" style="14" customWidth="1"/>
    <col min="7" max="18" width="13" style="14" customWidth="1"/>
    <col min="19" max="19" width="13" style="13" customWidth="1"/>
    <col min="20" max="32" width="11.5546875" style="13"/>
    <col min="33" max="16384" width="11.5546875" style="14"/>
  </cols>
  <sheetData>
    <row r="1" spans="1:32" s="8" customFormat="1" ht="17.399999999999999" x14ac:dyDescent="0.3">
      <c r="A1" s="8" t="s">
        <v>52</v>
      </c>
    </row>
    <row r="3" spans="1:32" s="13" customFormat="1" x14ac:dyDescent="0.25">
      <c r="A3" s="120" t="s">
        <v>0</v>
      </c>
      <c r="B3" s="221"/>
      <c r="C3" s="222"/>
      <c r="D3" s="222"/>
      <c r="E3" s="223"/>
      <c r="F3" s="149"/>
      <c r="G3" s="224" t="s">
        <v>1</v>
      </c>
      <c r="H3" s="224"/>
      <c r="I3" s="225" t="s">
        <v>230</v>
      </c>
      <c r="J3" s="225"/>
      <c r="L3" s="226" t="s">
        <v>2</v>
      </c>
      <c r="M3" s="226"/>
      <c r="N3" s="166"/>
      <c r="O3" s="150"/>
    </row>
    <row r="5" spans="1:32" s="20" customFormat="1" x14ac:dyDescent="0.25">
      <c r="A5" s="190" t="s">
        <v>3</v>
      </c>
      <c r="B5" s="190"/>
      <c r="C5" s="190"/>
      <c r="D5" s="190"/>
      <c r="E5" s="190"/>
      <c r="F5" s="190"/>
      <c r="G5" s="190"/>
      <c r="H5" s="190"/>
      <c r="I5" s="190"/>
      <c r="J5" s="190"/>
      <c r="K5" s="190"/>
      <c r="L5" s="190"/>
      <c r="M5" s="190"/>
      <c r="N5" s="190"/>
      <c r="O5" s="190"/>
      <c r="P5" s="190"/>
      <c r="Q5" s="190"/>
      <c r="R5" s="190"/>
      <c r="S5" s="182"/>
      <c r="T5" s="182"/>
      <c r="U5" s="182"/>
      <c r="V5" s="182"/>
      <c r="W5" s="182"/>
      <c r="X5" s="182"/>
      <c r="Y5" s="182"/>
      <c r="Z5" s="182"/>
      <c r="AA5" s="182"/>
      <c r="AB5" s="182"/>
      <c r="AC5" s="182"/>
      <c r="AD5" s="182"/>
      <c r="AE5" s="182"/>
      <c r="AF5" s="182"/>
    </row>
    <row r="6" spans="1:32" s="21" customFormat="1" ht="26.25" customHeight="1" x14ac:dyDescent="0.25">
      <c r="A6" s="201" t="s">
        <v>8</v>
      </c>
      <c r="B6" s="195" t="s">
        <v>4</v>
      </c>
      <c r="C6" s="195"/>
      <c r="D6" s="195"/>
      <c r="E6" s="195"/>
      <c r="F6" s="196"/>
      <c r="G6" s="191" t="s">
        <v>200</v>
      </c>
      <c r="H6" s="192"/>
      <c r="I6" s="192"/>
      <c r="J6" s="192"/>
      <c r="K6" s="192"/>
      <c r="L6" s="193"/>
      <c r="M6" s="192" t="s">
        <v>99</v>
      </c>
      <c r="N6" s="192"/>
      <c r="O6" s="193"/>
      <c r="P6" s="206" t="s">
        <v>214</v>
      </c>
      <c r="Q6" s="195"/>
      <c r="R6" s="117" t="s">
        <v>17</v>
      </c>
    </row>
    <row r="7" spans="1:32" s="20" customFormat="1" ht="121.2" x14ac:dyDescent="0.25">
      <c r="A7" s="201"/>
      <c r="B7" s="214"/>
      <c r="C7" s="214"/>
      <c r="D7" s="214"/>
      <c r="E7" s="214"/>
      <c r="F7" s="214"/>
      <c r="G7" s="22" t="s">
        <v>116</v>
      </c>
      <c r="H7" s="22" t="s">
        <v>201</v>
      </c>
      <c r="I7" s="23"/>
      <c r="J7" s="23"/>
      <c r="K7" s="23"/>
      <c r="L7" s="22" t="s">
        <v>222</v>
      </c>
      <c r="M7" s="22" t="s">
        <v>159</v>
      </c>
      <c r="N7" s="22" t="s">
        <v>160</v>
      </c>
      <c r="O7" s="24" t="s">
        <v>115</v>
      </c>
      <c r="P7" s="24" t="s">
        <v>215</v>
      </c>
      <c r="Q7" s="24" t="s">
        <v>217</v>
      </c>
      <c r="R7" s="24" t="s">
        <v>16</v>
      </c>
      <c r="S7" s="182"/>
      <c r="T7" s="182"/>
      <c r="U7" s="182"/>
      <c r="V7" s="182"/>
      <c r="W7" s="182"/>
      <c r="X7" s="182"/>
      <c r="Y7" s="182"/>
      <c r="Z7" s="182"/>
      <c r="AA7" s="182"/>
      <c r="AB7" s="182"/>
      <c r="AC7" s="182"/>
      <c r="AD7" s="182"/>
      <c r="AE7" s="182"/>
      <c r="AF7" s="182"/>
    </row>
    <row r="8" spans="1:32" s="20" customFormat="1" ht="13.2" customHeight="1" x14ac:dyDescent="0.25">
      <c r="A8" s="201"/>
      <c r="B8" s="213" t="s">
        <v>5</v>
      </c>
      <c r="C8" s="213"/>
      <c r="D8" s="213"/>
      <c r="E8" s="213"/>
      <c r="F8" s="213"/>
      <c r="G8" s="121" t="s">
        <v>12</v>
      </c>
      <c r="H8" s="25"/>
      <c r="I8" s="26"/>
      <c r="J8" s="26"/>
      <c r="K8" s="26"/>
      <c r="L8" s="27">
        <f>H8*'4 Berechnungsgrundlagen'!K9</f>
        <v>0</v>
      </c>
      <c r="M8" s="25"/>
      <c r="N8" s="25"/>
      <c r="O8" s="28">
        <f>((0.75*'4 Berechnungsgrundlagen'!K9)*M8)+((0.25*'4 Berechnungsgrundlagen'!K9)*N8)</f>
        <v>0</v>
      </c>
      <c r="P8" s="26"/>
      <c r="Q8" s="26"/>
      <c r="R8" s="121">
        <f>L8+O8</f>
        <v>0</v>
      </c>
      <c r="S8" s="183"/>
      <c r="T8" s="182"/>
      <c r="U8" s="182"/>
      <c r="V8" s="182"/>
      <c r="W8" s="182"/>
      <c r="X8" s="182"/>
      <c r="Y8" s="182"/>
      <c r="Z8" s="182"/>
      <c r="AA8" s="182"/>
      <c r="AB8" s="182"/>
      <c r="AC8" s="182"/>
      <c r="AD8" s="182"/>
      <c r="AE8" s="182"/>
      <c r="AF8" s="182"/>
    </row>
    <row r="9" spans="1:32" s="20" customFormat="1" x14ac:dyDescent="0.25">
      <c r="A9" s="201"/>
      <c r="B9" s="213" t="s">
        <v>6</v>
      </c>
      <c r="C9" s="213"/>
      <c r="D9" s="213"/>
      <c r="E9" s="213"/>
      <c r="F9" s="213"/>
      <c r="G9" s="151"/>
      <c r="H9" s="152"/>
      <c r="I9" s="29"/>
      <c r="J9" s="29"/>
      <c r="K9" s="29"/>
      <c r="L9" s="30"/>
      <c r="M9" s="153"/>
      <c r="N9" s="153"/>
      <c r="O9" s="31"/>
      <c r="P9" s="30"/>
      <c r="Q9" s="30"/>
      <c r="R9" s="26"/>
      <c r="S9" s="184"/>
      <c r="T9" s="182"/>
      <c r="U9" s="182"/>
      <c r="V9" s="182"/>
      <c r="W9" s="182"/>
      <c r="X9" s="182"/>
      <c r="Y9" s="182"/>
      <c r="Z9" s="182"/>
      <c r="AA9" s="182"/>
      <c r="AB9" s="182"/>
      <c r="AC9" s="182"/>
      <c r="AD9" s="182"/>
      <c r="AE9" s="182"/>
      <c r="AF9" s="182"/>
    </row>
    <row r="10" spans="1:32" s="20" customFormat="1" x14ac:dyDescent="0.25">
      <c r="A10" s="201"/>
      <c r="B10" s="215" t="s">
        <v>14</v>
      </c>
      <c r="C10" s="215"/>
      <c r="D10" s="215"/>
      <c r="E10" s="215"/>
      <c r="F10" s="215"/>
      <c r="G10" s="121" t="s">
        <v>11</v>
      </c>
      <c r="H10" s="25"/>
      <c r="I10" s="26"/>
      <c r="J10" s="26"/>
      <c r="K10" s="26"/>
      <c r="L10" s="121">
        <f>H10*'4 Berechnungsgrundlagen'!K11</f>
        <v>0</v>
      </c>
      <c r="M10" s="25"/>
      <c r="N10" s="25"/>
      <c r="O10" s="28">
        <f>((0.75*'4 Berechnungsgrundlagen'!K11)*M10)+((0.25*'4 Berechnungsgrundlagen'!K11)*N10)</f>
        <v>0</v>
      </c>
      <c r="P10" s="26"/>
      <c r="Q10" s="26"/>
      <c r="R10" s="121">
        <f t="shared" ref="R10:R20" si="0">L10+O10</f>
        <v>0</v>
      </c>
      <c r="S10" s="183"/>
      <c r="T10" s="185"/>
      <c r="U10" s="182"/>
      <c r="V10" s="182"/>
      <c r="W10" s="182"/>
      <c r="X10" s="182"/>
      <c r="Y10" s="182"/>
      <c r="Z10" s="182"/>
      <c r="AA10" s="182"/>
      <c r="AB10" s="182"/>
      <c r="AC10" s="182"/>
      <c r="AD10" s="182"/>
      <c r="AE10" s="182"/>
      <c r="AF10" s="182"/>
    </row>
    <row r="11" spans="1:32" s="20" customFormat="1" x14ac:dyDescent="0.25">
      <c r="A11" s="201"/>
      <c r="B11" s="215" t="s">
        <v>13</v>
      </c>
      <c r="C11" s="215"/>
      <c r="D11" s="215"/>
      <c r="E11" s="215"/>
      <c r="F11" s="215"/>
      <c r="G11" s="121" t="s">
        <v>11</v>
      </c>
      <c r="H11" s="25"/>
      <c r="I11" s="26"/>
      <c r="J11" s="26"/>
      <c r="K11" s="26"/>
      <c r="L11" s="121">
        <f>H11*'4 Berechnungsgrundlagen'!K12</f>
        <v>0</v>
      </c>
      <c r="M11" s="25"/>
      <c r="N11" s="25"/>
      <c r="O11" s="28">
        <f>((0.75*'4 Berechnungsgrundlagen'!K12)*M11)+((0.25*'4 Berechnungsgrundlagen'!K12)*N11)</f>
        <v>0</v>
      </c>
      <c r="P11" s="26"/>
      <c r="Q11" s="26"/>
      <c r="R11" s="121">
        <f t="shared" si="0"/>
        <v>0</v>
      </c>
      <c r="S11" s="183"/>
      <c r="T11" s="185"/>
      <c r="U11" s="182"/>
      <c r="V11" s="182"/>
      <c r="W11" s="182"/>
      <c r="X11" s="182"/>
      <c r="Y11" s="182"/>
      <c r="Z11" s="182"/>
      <c r="AA11" s="182"/>
      <c r="AB11" s="182"/>
      <c r="AC11" s="182"/>
      <c r="AD11" s="182"/>
      <c r="AE11" s="182"/>
      <c r="AF11" s="182"/>
    </row>
    <row r="12" spans="1:32" s="20" customFormat="1" x14ac:dyDescent="0.25">
      <c r="A12" s="201"/>
      <c r="B12" s="215" t="s">
        <v>15</v>
      </c>
      <c r="C12" s="215"/>
      <c r="D12" s="215"/>
      <c r="E12" s="215"/>
      <c r="F12" s="215"/>
      <c r="G12" s="121" t="s">
        <v>12</v>
      </c>
      <c r="H12" s="32"/>
      <c r="I12" s="26"/>
      <c r="J12" s="26"/>
      <c r="K12" s="26"/>
      <c r="L12" s="121">
        <f>H12*'4 Berechnungsgrundlagen'!K13</f>
        <v>0</v>
      </c>
      <c r="M12" s="32"/>
      <c r="N12" s="32"/>
      <c r="O12" s="28">
        <f>((0.75*'4 Berechnungsgrundlagen'!K13)*M12)+((0.25*'4 Berechnungsgrundlagen'!K13)*N12)</f>
        <v>0</v>
      </c>
      <c r="P12" s="26"/>
      <c r="Q12" s="26"/>
      <c r="R12" s="121">
        <f t="shared" si="0"/>
        <v>0</v>
      </c>
      <c r="S12" s="183"/>
      <c r="T12" s="182"/>
      <c r="U12" s="182"/>
      <c r="V12" s="182"/>
      <c r="W12" s="182"/>
      <c r="X12" s="182"/>
      <c r="Y12" s="182"/>
      <c r="Z12" s="182"/>
      <c r="AA12" s="182"/>
      <c r="AB12" s="182"/>
      <c r="AC12" s="182"/>
      <c r="AD12" s="182"/>
      <c r="AE12" s="182"/>
      <c r="AF12" s="182"/>
    </row>
    <row r="13" spans="1:32" s="20" customFormat="1" x14ac:dyDescent="0.25">
      <c r="A13" s="201"/>
      <c r="B13" s="220" t="s">
        <v>7</v>
      </c>
      <c r="C13" s="220"/>
      <c r="D13" s="220"/>
      <c r="E13" s="220"/>
      <c r="F13" s="220"/>
      <c r="G13" s="33"/>
      <c r="H13" s="154"/>
      <c r="I13" s="34"/>
      <c r="J13" s="34"/>
      <c r="K13" s="34"/>
      <c r="L13" s="33"/>
      <c r="M13" s="154"/>
      <c r="N13" s="154"/>
      <c r="O13" s="31"/>
      <c r="P13" s="33"/>
      <c r="Q13" s="33"/>
      <c r="R13" s="26"/>
      <c r="S13" s="183"/>
      <c r="T13" s="182"/>
      <c r="U13" s="182"/>
      <c r="V13" s="182"/>
      <c r="W13" s="182"/>
      <c r="X13" s="182"/>
      <c r="Y13" s="182"/>
      <c r="Z13" s="182"/>
      <c r="AA13" s="182"/>
      <c r="AB13" s="182"/>
      <c r="AC13" s="182"/>
      <c r="AD13" s="182"/>
      <c r="AE13" s="182"/>
      <c r="AF13" s="182"/>
    </row>
    <row r="14" spans="1:32" s="20" customFormat="1" x14ac:dyDescent="0.25">
      <c r="A14" s="201"/>
      <c r="B14" s="215" t="s">
        <v>14</v>
      </c>
      <c r="C14" s="215"/>
      <c r="D14" s="215"/>
      <c r="E14" s="215"/>
      <c r="F14" s="215"/>
      <c r="G14" s="121" t="s">
        <v>11</v>
      </c>
      <c r="H14" s="25"/>
      <c r="I14" s="26"/>
      <c r="J14" s="26"/>
      <c r="K14" s="26"/>
      <c r="L14" s="27">
        <f>H14*'4 Berechnungsgrundlagen'!K15</f>
        <v>0</v>
      </c>
      <c r="M14" s="35"/>
      <c r="N14" s="36"/>
      <c r="O14" s="28">
        <f>((0.75*'4 Berechnungsgrundlagen'!K15)*M14)+((0.25*'4 Berechnungsgrundlagen'!K15)*N14)</f>
        <v>0</v>
      </c>
      <c r="P14" s="26"/>
      <c r="Q14" s="26"/>
      <c r="R14" s="121">
        <f t="shared" si="0"/>
        <v>0</v>
      </c>
      <c r="S14" s="183"/>
      <c r="T14" s="182"/>
      <c r="U14" s="182"/>
      <c r="V14" s="182"/>
      <c r="W14" s="182"/>
      <c r="X14" s="182"/>
      <c r="Y14" s="182"/>
      <c r="Z14" s="182"/>
      <c r="AA14" s="182"/>
      <c r="AB14" s="182"/>
      <c r="AC14" s="182"/>
      <c r="AD14" s="182"/>
      <c r="AE14" s="182"/>
      <c r="AF14" s="182"/>
    </row>
    <row r="15" spans="1:32" s="20" customFormat="1" x14ac:dyDescent="0.25">
      <c r="A15" s="201"/>
      <c r="B15" s="215" t="s">
        <v>13</v>
      </c>
      <c r="C15" s="215"/>
      <c r="D15" s="215"/>
      <c r="E15" s="215"/>
      <c r="F15" s="215"/>
      <c r="G15" s="115" t="s">
        <v>11</v>
      </c>
      <c r="H15" s="32"/>
      <c r="I15" s="26"/>
      <c r="J15" s="26"/>
      <c r="K15" s="26"/>
      <c r="L15" s="27">
        <f>H15*'4 Berechnungsgrundlagen'!K16</f>
        <v>0</v>
      </c>
      <c r="M15" s="25"/>
      <c r="N15" s="37"/>
      <c r="O15" s="28">
        <f>((0.75*'4 Berechnungsgrundlagen'!K16)*M15)+((0.25*'4 Berechnungsgrundlagen'!K16)*N15)</f>
        <v>0</v>
      </c>
      <c r="P15" s="38"/>
      <c r="Q15" s="38"/>
      <c r="R15" s="121">
        <f t="shared" si="0"/>
        <v>0</v>
      </c>
      <c r="S15" s="183"/>
      <c r="T15" s="182"/>
      <c r="U15" s="182"/>
      <c r="V15" s="182"/>
      <c r="W15" s="182"/>
      <c r="X15" s="182"/>
      <c r="Y15" s="182"/>
      <c r="Z15" s="182"/>
      <c r="AA15" s="182"/>
      <c r="AB15" s="182"/>
      <c r="AC15" s="182"/>
      <c r="AD15" s="182"/>
      <c r="AE15" s="182"/>
      <c r="AF15" s="182"/>
    </row>
    <row r="16" spans="1:32" s="20" customFormat="1" x14ac:dyDescent="0.25">
      <c r="A16" s="201"/>
      <c r="B16" s="215" t="s">
        <v>15</v>
      </c>
      <c r="C16" s="215"/>
      <c r="D16" s="215"/>
      <c r="E16" s="215"/>
      <c r="F16" s="215"/>
      <c r="G16" s="115" t="s">
        <v>12</v>
      </c>
      <c r="H16" s="32"/>
      <c r="I16" s="26"/>
      <c r="J16" s="26"/>
      <c r="K16" s="26"/>
      <c r="L16" s="27">
        <f>H16*'4 Berechnungsgrundlagen'!K17</f>
        <v>0</v>
      </c>
      <c r="M16" s="32"/>
      <c r="N16" s="39"/>
      <c r="O16" s="28">
        <f>((0.75*'4 Berechnungsgrundlagen'!K17)*M16)+((0.25*'4 Berechnungsgrundlagen'!K17)*N16)</f>
        <v>0</v>
      </c>
      <c r="P16" s="38"/>
      <c r="Q16" s="38"/>
      <c r="R16" s="121">
        <f t="shared" si="0"/>
        <v>0</v>
      </c>
      <c r="S16" s="183"/>
      <c r="T16" s="182"/>
      <c r="U16" s="182"/>
      <c r="V16" s="182"/>
      <c r="W16" s="182"/>
      <c r="X16" s="182"/>
      <c r="Y16" s="182"/>
      <c r="Z16" s="182"/>
      <c r="AA16" s="182"/>
      <c r="AB16" s="182"/>
      <c r="AC16" s="182"/>
      <c r="AD16" s="182"/>
      <c r="AE16" s="182"/>
      <c r="AF16" s="182"/>
    </row>
    <row r="17" spans="1:32" s="168" customFormat="1" x14ac:dyDescent="0.25">
      <c r="A17" s="201"/>
      <c r="B17" s="215" t="s">
        <v>223</v>
      </c>
      <c r="C17" s="215"/>
      <c r="D17" s="215"/>
      <c r="E17" s="215"/>
      <c r="F17" s="215"/>
      <c r="G17" s="176" t="s">
        <v>224</v>
      </c>
      <c r="H17" s="175"/>
      <c r="I17" s="177"/>
      <c r="J17" s="26"/>
      <c r="K17" s="26"/>
      <c r="L17" s="169">
        <f>H17*'4 Berechnungsgrundlagen'!K18</f>
        <v>0</v>
      </c>
      <c r="M17" s="179"/>
      <c r="N17" s="179"/>
      <c r="O17" s="28">
        <f>((0.75*'4 Berechnungsgrundlagen'!K18)*M17)+((0.25*'4 Berechnungsgrundlagen'!K18)*N17)</f>
        <v>0</v>
      </c>
      <c r="P17" s="38"/>
      <c r="Q17" s="38"/>
      <c r="R17" s="169">
        <f t="shared" si="0"/>
        <v>0</v>
      </c>
      <c r="S17" s="183"/>
      <c r="T17" s="182"/>
      <c r="U17" s="182"/>
      <c r="V17" s="182"/>
      <c r="W17" s="182"/>
      <c r="X17" s="182"/>
      <c r="Y17" s="182"/>
      <c r="Z17" s="182"/>
      <c r="AA17" s="182"/>
      <c r="AB17" s="182"/>
      <c r="AC17" s="182"/>
      <c r="AD17" s="182"/>
      <c r="AE17" s="182"/>
      <c r="AF17" s="182"/>
    </row>
    <row r="18" spans="1:32" s="20" customFormat="1" x14ac:dyDescent="0.25">
      <c r="A18" s="201"/>
      <c r="B18" s="198" t="s">
        <v>86</v>
      </c>
      <c r="C18" s="198"/>
      <c r="D18" s="198"/>
      <c r="E18" s="198"/>
      <c r="F18" s="198"/>
      <c r="G18" s="38"/>
      <c r="H18" s="178"/>
      <c r="I18" s="26"/>
      <c r="J18" s="26"/>
      <c r="K18" s="26"/>
      <c r="L18" s="38"/>
      <c r="M18" s="155"/>
      <c r="N18" s="155"/>
      <c r="O18" s="31"/>
      <c r="P18" s="38"/>
      <c r="Q18" s="38"/>
      <c r="R18" s="26"/>
      <c r="S18" s="183"/>
      <c r="T18" s="182"/>
      <c r="U18" s="182"/>
      <c r="V18" s="182"/>
      <c r="W18" s="182"/>
      <c r="X18" s="182"/>
      <c r="Y18" s="182"/>
      <c r="Z18" s="182"/>
      <c r="AA18" s="182"/>
      <c r="AB18" s="182"/>
      <c r="AC18" s="182"/>
      <c r="AD18" s="182"/>
      <c r="AE18" s="182"/>
      <c r="AF18" s="182"/>
    </row>
    <row r="19" spans="1:32" s="20" customFormat="1" x14ac:dyDescent="0.25">
      <c r="A19" s="201"/>
      <c r="B19" s="216" t="s">
        <v>87</v>
      </c>
      <c r="C19" s="216"/>
      <c r="D19" s="216"/>
      <c r="E19" s="216"/>
      <c r="F19" s="216"/>
      <c r="G19" s="115" t="s">
        <v>11</v>
      </c>
      <c r="H19" s="35"/>
      <c r="I19" s="26"/>
      <c r="J19" s="26"/>
      <c r="K19" s="26"/>
      <c r="L19" s="115">
        <f>H19*'4 Berechnungsgrundlagen'!K20</f>
        <v>0</v>
      </c>
      <c r="M19" s="25"/>
      <c r="N19" s="37"/>
      <c r="O19" s="28">
        <f>((0.75*'4 Berechnungsgrundlagen'!K20)*M19)+((0.25*'4 Berechnungsgrundlagen'!K20)*N19)</f>
        <v>0</v>
      </c>
      <c r="P19" s="38"/>
      <c r="Q19" s="38"/>
      <c r="R19" s="121">
        <f t="shared" si="0"/>
        <v>0</v>
      </c>
      <c r="S19" s="183"/>
      <c r="T19" s="182"/>
      <c r="U19" s="182"/>
      <c r="V19" s="182"/>
      <c r="W19" s="182"/>
      <c r="X19" s="182"/>
      <c r="Y19" s="182"/>
      <c r="Z19" s="182"/>
      <c r="AA19" s="182"/>
      <c r="AB19" s="182"/>
      <c r="AC19" s="182"/>
      <c r="AD19" s="182"/>
      <c r="AE19" s="182"/>
      <c r="AF19" s="182"/>
    </row>
    <row r="20" spans="1:32" s="20" customFormat="1" x14ac:dyDescent="0.25">
      <c r="A20" s="201"/>
      <c r="B20" s="217" t="s">
        <v>88</v>
      </c>
      <c r="C20" s="217"/>
      <c r="D20" s="217"/>
      <c r="E20" s="217"/>
      <c r="F20" s="217"/>
      <c r="G20" s="115" t="s">
        <v>22</v>
      </c>
      <c r="H20" s="25"/>
      <c r="I20" s="26"/>
      <c r="J20" s="26"/>
      <c r="K20" s="26"/>
      <c r="L20" s="115">
        <f>H20*'4 Berechnungsgrundlagen'!K21</f>
        <v>0</v>
      </c>
      <c r="M20" s="32"/>
      <c r="N20" s="39"/>
      <c r="O20" s="28">
        <f>((0.75*'4 Berechnungsgrundlagen'!K21)*M20)+((0.25*'4 Berechnungsgrundlagen'!K21)*N20)</f>
        <v>0</v>
      </c>
      <c r="P20" s="38"/>
      <c r="Q20" s="38"/>
      <c r="R20" s="121">
        <f t="shared" si="0"/>
        <v>0</v>
      </c>
      <c r="S20" s="183"/>
      <c r="T20" s="182"/>
      <c r="U20" s="182"/>
      <c r="V20" s="182"/>
      <c r="W20" s="182"/>
      <c r="X20" s="182"/>
      <c r="Y20" s="182"/>
      <c r="Z20" s="182"/>
      <c r="AA20" s="182"/>
      <c r="AB20" s="182"/>
      <c r="AC20" s="182"/>
      <c r="AD20" s="182"/>
      <c r="AE20" s="182"/>
      <c r="AF20" s="182"/>
    </row>
    <row r="21" spans="1:32" s="21" customFormat="1" ht="26.25" customHeight="1" x14ac:dyDescent="0.25">
      <c r="A21" s="201" t="s">
        <v>18</v>
      </c>
      <c r="B21" s="195" t="s">
        <v>4</v>
      </c>
      <c r="C21" s="195"/>
      <c r="D21" s="195"/>
      <c r="E21" s="195"/>
      <c r="F21" s="196"/>
      <c r="G21" s="191" t="s">
        <v>200</v>
      </c>
      <c r="H21" s="192"/>
      <c r="I21" s="192"/>
      <c r="J21" s="192"/>
      <c r="K21" s="192"/>
      <c r="L21" s="192"/>
      <c r="M21" s="191" t="s">
        <v>99</v>
      </c>
      <c r="N21" s="192"/>
      <c r="O21" s="193"/>
      <c r="P21" s="206" t="s">
        <v>214</v>
      </c>
      <c r="Q21" s="195"/>
      <c r="R21" s="117" t="s">
        <v>17</v>
      </c>
      <c r="T21" s="182"/>
    </row>
    <row r="22" spans="1:32" s="40" customFormat="1" ht="105.15" customHeight="1" x14ac:dyDescent="0.25">
      <c r="A22" s="201"/>
      <c r="B22" s="207"/>
      <c r="C22" s="207"/>
      <c r="D22" s="207"/>
      <c r="E22" s="207"/>
      <c r="F22" s="207"/>
      <c r="G22" s="208" t="s">
        <v>116</v>
      </c>
      <c r="H22" s="208" t="s">
        <v>202</v>
      </c>
      <c r="I22" s="208"/>
      <c r="J22" s="208"/>
      <c r="K22" s="208"/>
      <c r="L22" s="208" t="s">
        <v>222</v>
      </c>
      <c r="M22" s="208" t="s">
        <v>162</v>
      </c>
      <c r="N22" s="208" t="s">
        <v>161</v>
      </c>
      <c r="O22" s="209" t="s">
        <v>115</v>
      </c>
      <c r="P22" s="209" t="s">
        <v>215</v>
      </c>
      <c r="Q22" s="209" t="s">
        <v>217</v>
      </c>
      <c r="R22" s="209" t="s">
        <v>16</v>
      </c>
      <c r="S22" s="185"/>
      <c r="T22" s="182"/>
      <c r="U22" s="185"/>
      <c r="V22" s="185"/>
      <c r="W22" s="185"/>
      <c r="X22" s="185"/>
      <c r="Y22" s="185"/>
      <c r="Z22" s="185"/>
      <c r="AA22" s="185"/>
      <c r="AB22" s="185"/>
      <c r="AC22" s="185"/>
      <c r="AD22" s="185"/>
      <c r="AE22" s="185"/>
      <c r="AF22" s="185"/>
    </row>
    <row r="23" spans="1:32" s="20" customFormat="1" x14ac:dyDescent="0.25">
      <c r="A23" s="201"/>
      <c r="B23" s="207"/>
      <c r="C23" s="207"/>
      <c r="D23" s="207"/>
      <c r="E23" s="207"/>
      <c r="F23" s="207"/>
      <c r="G23" s="208"/>
      <c r="H23" s="22" t="s">
        <v>93</v>
      </c>
      <c r="I23" s="22" t="s">
        <v>92</v>
      </c>
      <c r="J23" s="22" t="s">
        <v>91</v>
      </c>
      <c r="K23" s="22" t="s">
        <v>90</v>
      </c>
      <c r="L23" s="208"/>
      <c r="M23" s="208"/>
      <c r="N23" s="208"/>
      <c r="O23" s="209"/>
      <c r="P23" s="209"/>
      <c r="Q23" s="209"/>
      <c r="R23" s="209"/>
      <c r="S23" s="182"/>
      <c r="T23" s="182"/>
      <c r="U23" s="182"/>
      <c r="V23" s="182"/>
      <c r="W23" s="182"/>
      <c r="X23" s="182"/>
      <c r="Y23" s="182"/>
      <c r="Z23" s="182"/>
      <c r="AA23" s="182"/>
      <c r="AB23" s="182"/>
      <c r="AC23" s="182"/>
      <c r="AD23" s="182"/>
      <c r="AE23" s="182"/>
      <c r="AF23" s="182"/>
    </row>
    <row r="24" spans="1:32" s="20" customFormat="1" ht="13.2" customHeight="1" x14ac:dyDescent="0.25">
      <c r="A24" s="201"/>
      <c r="B24" s="213" t="s">
        <v>19</v>
      </c>
      <c r="C24" s="213"/>
      <c r="D24" s="213"/>
      <c r="E24" s="213"/>
      <c r="F24" s="213"/>
      <c r="G24" s="219"/>
      <c r="H24" s="219"/>
      <c r="I24" s="219"/>
      <c r="J24" s="219"/>
      <c r="K24" s="219"/>
      <c r="L24" s="219"/>
      <c r="M24" s="219"/>
      <c r="N24" s="219"/>
      <c r="O24" s="219"/>
      <c r="P24" s="219"/>
      <c r="Q24" s="38"/>
      <c r="R24" s="38"/>
      <c r="S24" s="182"/>
      <c r="T24" s="182"/>
      <c r="U24" s="182"/>
      <c r="V24" s="182"/>
      <c r="W24" s="182"/>
      <c r="X24" s="182"/>
      <c r="Y24" s="182"/>
      <c r="Z24" s="182"/>
      <c r="AA24" s="182"/>
      <c r="AB24" s="182"/>
      <c r="AC24" s="182"/>
      <c r="AD24" s="182"/>
      <c r="AE24" s="182"/>
      <c r="AF24" s="182"/>
    </row>
    <row r="25" spans="1:32" s="20" customFormat="1" x14ac:dyDescent="0.25">
      <c r="A25" s="201"/>
      <c r="B25" s="202" t="s">
        <v>14</v>
      </c>
      <c r="C25" s="202"/>
      <c r="D25" s="202"/>
      <c r="E25" s="202"/>
      <c r="F25" s="202"/>
      <c r="G25" s="115" t="s">
        <v>11</v>
      </c>
      <c r="H25" s="25"/>
      <c r="I25" s="25"/>
      <c r="J25" s="25"/>
      <c r="K25" s="38"/>
      <c r="L25" s="115">
        <f>((H25*'4 Berechnungsgrundlagen'!C32)+(I25*'4 Berechnungsgrundlagen'!D32)+(J25*'4 Berechnungsgrundlagen'!E32))</f>
        <v>0</v>
      </c>
      <c r="M25" s="35"/>
      <c r="N25" s="36"/>
      <c r="O25" s="115">
        <f>N25</f>
        <v>0</v>
      </c>
      <c r="P25" s="38"/>
      <c r="Q25" s="38"/>
      <c r="R25" s="115">
        <f>L25+O25</f>
        <v>0</v>
      </c>
      <c r="S25" s="182"/>
      <c r="T25" s="182"/>
      <c r="U25" s="182"/>
      <c r="V25" s="182"/>
      <c r="W25" s="182"/>
      <c r="X25" s="182"/>
      <c r="Y25" s="182"/>
      <c r="Z25" s="182"/>
      <c r="AA25" s="182"/>
      <c r="AB25" s="182"/>
      <c r="AC25" s="182"/>
      <c r="AD25" s="182"/>
      <c r="AE25" s="182"/>
      <c r="AF25" s="182"/>
    </row>
    <row r="26" spans="1:32" s="20" customFormat="1" x14ac:dyDescent="0.25">
      <c r="A26" s="201"/>
      <c r="B26" s="202" t="s">
        <v>15</v>
      </c>
      <c r="C26" s="202"/>
      <c r="D26" s="202"/>
      <c r="E26" s="202"/>
      <c r="F26" s="202"/>
      <c r="G26" s="115" t="s">
        <v>12</v>
      </c>
      <c r="H26" s="25"/>
      <c r="I26" s="25"/>
      <c r="J26" s="38"/>
      <c r="K26" s="38"/>
      <c r="L26" s="115">
        <f>(H26*'4 Berechnungsgrundlagen'!C33)+(I26*'4 Berechnungsgrundlagen'!D33)</f>
        <v>0</v>
      </c>
      <c r="M26" s="25"/>
      <c r="N26" s="37"/>
      <c r="O26" s="115">
        <f t="shared" ref="O26:O29" si="1">N26</f>
        <v>0</v>
      </c>
      <c r="P26" s="38"/>
      <c r="Q26" s="38"/>
      <c r="R26" s="115">
        <f t="shared" ref="R26:R33" si="2">L26+O26</f>
        <v>0</v>
      </c>
      <c r="S26" s="182"/>
      <c r="T26" s="182"/>
      <c r="U26" s="182"/>
      <c r="V26" s="182"/>
      <c r="W26" s="182"/>
      <c r="X26" s="182"/>
      <c r="Y26" s="182"/>
      <c r="Z26" s="182"/>
      <c r="AA26" s="182"/>
      <c r="AB26" s="182"/>
      <c r="AC26" s="182"/>
      <c r="AD26" s="182"/>
      <c r="AE26" s="182"/>
      <c r="AF26" s="182"/>
    </row>
    <row r="27" spans="1:32" s="20" customFormat="1" x14ac:dyDescent="0.25">
      <c r="A27" s="201"/>
      <c r="B27" s="202" t="s">
        <v>20</v>
      </c>
      <c r="C27" s="202"/>
      <c r="D27" s="202"/>
      <c r="E27" s="202"/>
      <c r="F27" s="202"/>
      <c r="G27" s="115" t="s">
        <v>11</v>
      </c>
      <c r="H27" s="41"/>
      <c r="I27" s="25"/>
      <c r="J27" s="25"/>
      <c r="K27" s="38"/>
      <c r="L27" s="115">
        <f>((H27*'4 Berechnungsgrundlagen'!C34)+(I27*'4 Berechnungsgrundlagen'!D34)+(J27*'4 Berechnungsgrundlagen'!E34))</f>
        <v>0</v>
      </c>
      <c r="M27" s="41"/>
      <c r="N27" s="42"/>
      <c r="O27" s="115">
        <f t="shared" si="1"/>
        <v>0</v>
      </c>
      <c r="P27" s="38"/>
      <c r="Q27" s="38"/>
      <c r="R27" s="115">
        <f t="shared" si="2"/>
        <v>0</v>
      </c>
      <c r="S27" s="182"/>
      <c r="T27" s="182"/>
      <c r="U27" s="182"/>
      <c r="V27" s="182"/>
      <c r="W27" s="182"/>
      <c r="X27" s="182"/>
      <c r="Y27" s="182"/>
      <c r="Z27" s="182"/>
      <c r="AA27" s="182"/>
      <c r="AB27" s="182"/>
      <c r="AC27" s="182"/>
      <c r="AD27" s="182"/>
      <c r="AE27" s="182"/>
      <c r="AF27" s="182"/>
    </row>
    <row r="28" spans="1:32" s="20" customFormat="1" x14ac:dyDescent="0.25">
      <c r="A28" s="201"/>
      <c r="B28" s="234" t="s">
        <v>21</v>
      </c>
      <c r="C28" s="234"/>
      <c r="D28" s="234"/>
      <c r="E28" s="234"/>
      <c r="F28" s="234"/>
      <c r="G28" s="115" t="s">
        <v>22</v>
      </c>
      <c r="H28" s="25"/>
      <c r="I28" s="32"/>
      <c r="J28" s="32"/>
      <c r="K28" s="25"/>
      <c r="L28" s="115">
        <f>((H28*'4 Berechnungsgrundlagen'!C35)+(I28*'4 Berechnungsgrundlagen'!D35)+(J28*'4 Berechnungsgrundlagen'!E35)+(K28*'4 Berechnungsgrundlagen'!F35))</f>
        <v>0</v>
      </c>
      <c r="M28" s="25"/>
      <c r="N28" s="37"/>
      <c r="O28" s="115">
        <f t="shared" si="1"/>
        <v>0</v>
      </c>
      <c r="P28" s="38"/>
      <c r="Q28" s="38"/>
      <c r="R28" s="115">
        <f t="shared" si="2"/>
        <v>0</v>
      </c>
      <c r="S28" s="182"/>
      <c r="T28" s="182"/>
      <c r="U28" s="182"/>
      <c r="V28" s="182"/>
      <c r="W28" s="182"/>
      <c r="X28" s="182"/>
      <c r="Y28" s="182"/>
      <c r="Z28" s="182"/>
      <c r="AA28" s="182"/>
      <c r="AB28" s="182"/>
      <c r="AC28" s="182"/>
      <c r="AD28" s="182"/>
      <c r="AE28" s="182"/>
      <c r="AF28" s="182"/>
    </row>
    <row r="29" spans="1:32" s="20" customFormat="1" x14ac:dyDescent="0.25">
      <c r="A29" s="201"/>
      <c r="B29" s="199" t="s">
        <v>102</v>
      </c>
      <c r="C29" s="199"/>
      <c r="D29" s="199"/>
      <c r="E29" s="199"/>
      <c r="F29" s="199"/>
      <c r="G29" s="115" t="s">
        <v>118</v>
      </c>
      <c r="H29" s="26"/>
      <c r="I29" s="26"/>
      <c r="J29" s="26"/>
      <c r="K29" s="25"/>
      <c r="L29" s="115">
        <f>K29*'4 Berechnungsgrundlagen'!E36</f>
        <v>0</v>
      </c>
      <c r="M29" s="32"/>
      <c r="N29" s="39"/>
      <c r="O29" s="115">
        <f t="shared" si="1"/>
        <v>0</v>
      </c>
      <c r="P29" s="38"/>
      <c r="Q29" s="38"/>
      <c r="R29" s="115">
        <f t="shared" si="2"/>
        <v>0</v>
      </c>
      <c r="S29" s="182"/>
      <c r="T29" s="182"/>
      <c r="U29" s="182"/>
      <c r="V29" s="182"/>
      <c r="W29" s="182"/>
      <c r="X29" s="182"/>
      <c r="Y29" s="182"/>
      <c r="Z29" s="182"/>
      <c r="AA29" s="182"/>
      <c r="AB29" s="182"/>
      <c r="AC29" s="182"/>
      <c r="AD29" s="182"/>
      <c r="AE29" s="182"/>
      <c r="AF29" s="182"/>
    </row>
    <row r="30" spans="1:32" s="20" customFormat="1" x14ac:dyDescent="0.25">
      <c r="A30" s="201"/>
      <c r="B30" s="235" t="s">
        <v>26</v>
      </c>
      <c r="C30" s="236"/>
      <c r="D30" s="236"/>
      <c r="E30" s="236"/>
      <c r="F30" s="236"/>
      <c r="G30" s="219"/>
      <c r="H30" s="219"/>
      <c r="I30" s="219"/>
      <c r="J30" s="219"/>
      <c r="K30" s="219"/>
      <c r="L30" s="219"/>
      <c r="M30" s="219"/>
      <c r="N30" s="219"/>
      <c r="O30" s="219"/>
      <c r="P30" s="219"/>
      <c r="Q30" s="38"/>
      <c r="R30" s="38"/>
      <c r="S30" s="182"/>
      <c r="T30" s="182"/>
      <c r="U30" s="182"/>
      <c r="V30" s="182"/>
      <c r="W30" s="182"/>
      <c r="X30" s="182"/>
      <c r="Y30" s="182"/>
      <c r="Z30" s="182"/>
      <c r="AA30" s="182"/>
      <c r="AB30" s="182"/>
      <c r="AC30" s="182"/>
      <c r="AD30" s="182"/>
      <c r="AE30" s="182"/>
      <c r="AF30" s="182"/>
    </row>
    <row r="31" spans="1:32" s="20" customFormat="1" x14ac:dyDescent="0.25">
      <c r="A31" s="201"/>
      <c r="B31" s="236" t="s">
        <v>27</v>
      </c>
      <c r="C31" s="236"/>
      <c r="D31" s="236"/>
      <c r="E31" s="236"/>
      <c r="F31" s="236"/>
      <c r="G31" s="115" t="s">
        <v>12</v>
      </c>
      <c r="H31" s="35"/>
      <c r="I31" s="35"/>
      <c r="J31" s="38"/>
      <c r="K31" s="38"/>
      <c r="L31" s="115">
        <f>((H31*'4 Berechnungsgrundlagen'!C38)+(I31*'4 Berechnungsgrundlagen'!D38))</f>
        <v>0</v>
      </c>
      <c r="M31" s="43"/>
      <c r="N31" s="25"/>
      <c r="O31" s="116">
        <f>N31</f>
        <v>0</v>
      </c>
      <c r="P31" s="38"/>
      <c r="Q31" s="38"/>
      <c r="R31" s="115">
        <f t="shared" si="2"/>
        <v>0</v>
      </c>
      <c r="S31" s="182"/>
      <c r="T31" s="182"/>
      <c r="U31" s="182"/>
      <c r="V31" s="182"/>
      <c r="W31" s="182"/>
      <c r="X31" s="182"/>
      <c r="Y31" s="182"/>
      <c r="Z31" s="182"/>
      <c r="AA31" s="182"/>
      <c r="AB31" s="182"/>
      <c r="AC31" s="182"/>
      <c r="AD31" s="182"/>
      <c r="AE31" s="182"/>
      <c r="AF31" s="182"/>
    </row>
    <row r="32" spans="1:32" s="20" customFormat="1" x14ac:dyDescent="0.25">
      <c r="A32" s="201"/>
      <c r="B32" s="236" t="s">
        <v>28</v>
      </c>
      <c r="C32" s="236"/>
      <c r="D32" s="236"/>
      <c r="E32" s="236"/>
      <c r="F32" s="236"/>
      <c r="G32" s="115" t="s">
        <v>12</v>
      </c>
      <c r="H32" s="25"/>
      <c r="I32" s="25"/>
      <c r="J32" s="38"/>
      <c r="K32" s="38"/>
      <c r="L32" s="115">
        <f>((H32*'4 Berechnungsgrundlagen'!C39)+(I32*'4 Berechnungsgrundlagen'!D39))</f>
        <v>0</v>
      </c>
      <c r="M32" s="25"/>
      <c r="N32" s="25"/>
      <c r="O32" s="116">
        <f t="shared" ref="O32:O33" si="3">N32</f>
        <v>0</v>
      </c>
      <c r="P32" s="38"/>
      <c r="Q32" s="38"/>
      <c r="R32" s="115">
        <f t="shared" si="2"/>
        <v>0</v>
      </c>
      <c r="S32" s="182"/>
      <c r="T32" s="182"/>
      <c r="U32" s="182"/>
      <c r="V32" s="182"/>
      <c r="W32" s="182"/>
      <c r="X32" s="182"/>
      <c r="Y32" s="182"/>
      <c r="Z32" s="182"/>
      <c r="AA32" s="182"/>
      <c r="AB32" s="182"/>
      <c r="AC32" s="182"/>
      <c r="AD32" s="182"/>
      <c r="AE32" s="182"/>
      <c r="AF32" s="182"/>
    </row>
    <row r="33" spans="1:32" s="20" customFormat="1" x14ac:dyDescent="0.25">
      <c r="A33" s="201"/>
      <c r="B33" s="236" t="s">
        <v>29</v>
      </c>
      <c r="C33" s="236"/>
      <c r="D33" s="236"/>
      <c r="E33" s="236"/>
      <c r="F33" s="236"/>
      <c r="G33" s="115" t="s">
        <v>12</v>
      </c>
      <c r="H33" s="25"/>
      <c r="I33" s="25"/>
      <c r="J33" s="38"/>
      <c r="K33" s="38"/>
      <c r="L33" s="115">
        <f>((H33*'4 Berechnungsgrundlagen'!C40)+(I33*'4 Berechnungsgrundlagen'!D40))</f>
        <v>0</v>
      </c>
      <c r="M33" s="25"/>
      <c r="N33" s="39"/>
      <c r="O33" s="116">
        <f t="shared" si="3"/>
        <v>0</v>
      </c>
      <c r="P33" s="38"/>
      <c r="Q33" s="38"/>
      <c r="R33" s="115">
        <f t="shared" si="2"/>
        <v>0</v>
      </c>
      <c r="S33" s="182"/>
      <c r="T33" s="182"/>
      <c r="U33" s="182"/>
      <c r="V33" s="182"/>
      <c r="W33" s="182"/>
      <c r="X33" s="182"/>
      <c r="Y33" s="182"/>
      <c r="Z33" s="182"/>
      <c r="AA33" s="182"/>
      <c r="AB33" s="182"/>
      <c r="AC33" s="182"/>
      <c r="AD33" s="182"/>
      <c r="AE33" s="182"/>
      <c r="AF33" s="182"/>
    </row>
    <row r="34" spans="1:32" s="20" customFormat="1" ht="26.25" customHeight="1" x14ac:dyDescent="0.25">
      <c r="A34" s="201"/>
      <c r="B34" s="195" t="s">
        <v>4</v>
      </c>
      <c r="C34" s="195"/>
      <c r="D34" s="195"/>
      <c r="E34" s="195"/>
      <c r="F34" s="196"/>
      <c r="G34" s="191" t="s">
        <v>203</v>
      </c>
      <c r="H34" s="192"/>
      <c r="I34" s="192"/>
      <c r="J34" s="192"/>
      <c r="K34" s="192"/>
      <c r="L34" s="192"/>
      <c r="M34" s="192"/>
      <c r="N34" s="192"/>
      <c r="O34" s="193"/>
      <c r="P34" s="191" t="s">
        <v>214</v>
      </c>
      <c r="Q34" s="192"/>
      <c r="R34" s="44" t="s">
        <v>17</v>
      </c>
      <c r="S34" s="45"/>
      <c r="T34" s="182"/>
      <c r="U34" s="182"/>
      <c r="V34" s="182"/>
      <c r="W34" s="182"/>
      <c r="X34" s="182"/>
      <c r="Y34" s="182"/>
      <c r="Z34" s="182"/>
      <c r="AA34" s="182"/>
      <c r="AB34" s="182"/>
      <c r="AC34" s="182"/>
      <c r="AD34" s="182"/>
      <c r="AE34" s="182"/>
      <c r="AF34" s="182"/>
    </row>
    <row r="35" spans="1:32" s="20" customFormat="1" ht="67.05" customHeight="1" x14ac:dyDescent="0.25">
      <c r="A35" s="201"/>
      <c r="B35" s="197"/>
      <c r="C35" s="197"/>
      <c r="D35" s="197"/>
      <c r="E35" s="197"/>
      <c r="F35" s="197"/>
      <c r="G35" s="22" t="s">
        <v>116</v>
      </c>
      <c r="H35" s="46" t="s">
        <v>117</v>
      </c>
      <c r="I35" s="38"/>
      <c r="J35" s="38"/>
      <c r="K35" s="38"/>
      <c r="L35" s="47"/>
      <c r="M35" s="47"/>
      <c r="N35" s="48"/>
      <c r="O35" s="23"/>
      <c r="P35" s="119" t="s">
        <v>215</v>
      </c>
      <c r="Q35" s="119" t="s">
        <v>216</v>
      </c>
      <c r="R35" s="119" t="s">
        <v>16</v>
      </c>
      <c r="S35" s="182"/>
      <c r="T35" s="182"/>
      <c r="U35" s="182"/>
      <c r="V35" s="182"/>
      <c r="W35" s="182"/>
      <c r="X35" s="182"/>
      <c r="Y35" s="182"/>
      <c r="Z35" s="182"/>
      <c r="AA35" s="182"/>
      <c r="AB35" s="182"/>
      <c r="AC35" s="182"/>
      <c r="AD35" s="182"/>
      <c r="AE35" s="182"/>
      <c r="AF35" s="182"/>
    </row>
    <row r="36" spans="1:32" s="20" customFormat="1" x14ac:dyDescent="0.25">
      <c r="A36" s="201"/>
      <c r="B36" s="213" t="s">
        <v>189</v>
      </c>
      <c r="C36" s="213"/>
      <c r="D36" s="213"/>
      <c r="E36" s="213"/>
      <c r="F36" s="213"/>
      <c r="G36" s="218"/>
      <c r="H36" s="218"/>
      <c r="I36" s="218"/>
      <c r="J36" s="218"/>
      <c r="K36" s="218"/>
      <c r="L36" s="218"/>
      <c r="M36" s="218"/>
      <c r="N36" s="218"/>
      <c r="O36" s="218"/>
      <c r="P36" s="218"/>
      <c r="Q36" s="38"/>
      <c r="R36" s="38"/>
      <c r="S36" s="182"/>
      <c r="T36" s="182"/>
      <c r="U36" s="182"/>
      <c r="V36" s="182"/>
      <c r="W36" s="182"/>
      <c r="X36" s="182"/>
      <c r="Y36" s="182"/>
      <c r="Z36" s="182"/>
      <c r="AA36" s="182"/>
      <c r="AB36" s="182"/>
      <c r="AC36" s="182"/>
      <c r="AD36" s="182"/>
      <c r="AE36" s="182"/>
      <c r="AF36" s="182"/>
    </row>
    <row r="37" spans="1:32" s="20" customFormat="1" x14ac:dyDescent="0.25">
      <c r="A37" s="201"/>
      <c r="B37" s="202" t="s">
        <v>23</v>
      </c>
      <c r="C37" s="202"/>
      <c r="D37" s="202"/>
      <c r="E37" s="202"/>
      <c r="F37" s="202"/>
      <c r="G37" s="115" t="s">
        <v>11</v>
      </c>
      <c r="H37" s="25"/>
      <c r="I37" s="38"/>
      <c r="J37" s="38"/>
      <c r="K37" s="38"/>
      <c r="L37" s="38"/>
      <c r="M37" s="26"/>
      <c r="N37" s="26"/>
      <c r="O37" s="26"/>
      <c r="P37" s="38"/>
      <c r="Q37" s="38"/>
      <c r="R37" s="115">
        <f>H37</f>
        <v>0</v>
      </c>
      <c r="S37" s="182"/>
      <c r="T37" s="182"/>
      <c r="U37" s="182"/>
      <c r="V37" s="182"/>
      <c r="W37" s="182"/>
      <c r="X37" s="182"/>
      <c r="Y37" s="182"/>
      <c r="Z37" s="182"/>
      <c r="AA37" s="182"/>
      <c r="AB37" s="182"/>
      <c r="AC37" s="182"/>
      <c r="AD37" s="182"/>
      <c r="AE37" s="182"/>
      <c r="AF37" s="182"/>
    </row>
    <row r="38" spans="1:32" s="20" customFormat="1" x14ac:dyDescent="0.25">
      <c r="A38" s="201"/>
      <c r="B38" s="202" t="s">
        <v>24</v>
      </c>
      <c r="C38" s="202"/>
      <c r="D38" s="202"/>
      <c r="E38" s="202"/>
      <c r="F38" s="202"/>
      <c r="G38" s="115" t="s">
        <v>22</v>
      </c>
      <c r="H38" s="41"/>
      <c r="I38" s="38"/>
      <c r="J38" s="38"/>
      <c r="K38" s="38"/>
      <c r="L38" s="38"/>
      <c r="M38" s="26"/>
      <c r="N38" s="26"/>
      <c r="O38" s="26"/>
      <c r="P38" s="38"/>
      <c r="Q38" s="38"/>
      <c r="R38" s="115">
        <f t="shared" ref="R38:R39" si="4">H38</f>
        <v>0</v>
      </c>
      <c r="S38" s="182"/>
      <c r="T38" s="182"/>
      <c r="U38" s="182"/>
      <c r="V38" s="182"/>
      <c r="W38" s="182"/>
      <c r="X38" s="182"/>
      <c r="Y38" s="182"/>
      <c r="Z38" s="182"/>
      <c r="AA38" s="182"/>
      <c r="AB38" s="182"/>
      <c r="AC38" s="182"/>
      <c r="AD38" s="182"/>
      <c r="AE38" s="182"/>
      <c r="AF38" s="182"/>
    </row>
    <row r="39" spans="1:32" s="20" customFormat="1" x14ac:dyDescent="0.25">
      <c r="A39" s="201"/>
      <c r="B39" s="213" t="s">
        <v>190</v>
      </c>
      <c r="C39" s="213"/>
      <c r="D39" s="213"/>
      <c r="E39" s="213"/>
      <c r="F39" s="213"/>
      <c r="G39" s="115" t="s">
        <v>22</v>
      </c>
      <c r="H39" s="25"/>
      <c r="I39" s="38"/>
      <c r="J39" s="38"/>
      <c r="K39" s="38"/>
      <c r="L39" s="38"/>
      <c r="M39" s="26"/>
      <c r="N39" s="26"/>
      <c r="O39" s="26"/>
      <c r="P39" s="38"/>
      <c r="Q39" s="38"/>
      <c r="R39" s="115">
        <f t="shared" si="4"/>
        <v>0</v>
      </c>
      <c r="S39" s="182"/>
      <c r="T39" s="182"/>
      <c r="U39" s="182"/>
      <c r="V39" s="182"/>
      <c r="W39" s="182"/>
      <c r="X39" s="182"/>
      <c r="Y39" s="182"/>
      <c r="Z39" s="182"/>
      <c r="AA39" s="182"/>
      <c r="AB39" s="182"/>
      <c r="AC39" s="182"/>
      <c r="AD39" s="182"/>
      <c r="AE39" s="182"/>
      <c r="AF39" s="182"/>
    </row>
    <row r="40" spans="1:32" s="20" customFormat="1" ht="13.2" customHeight="1" x14ac:dyDescent="0.25">
      <c r="A40" s="201" t="s">
        <v>30</v>
      </c>
      <c r="B40" s="198" t="s">
        <v>183</v>
      </c>
      <c r="C40" s="198"/>
      <c r="D40" s="198"/>
      <c r="E40" s="198"/>
      <c r="F40" s="198"/>
      <c r="G40" s="38"/>
      <c r="H40" s="41"/>
      <c r="I40" s="38"/>
      <c r="J40" s="38"/>
      <c r="K40" s="38"/>
      <c r="L40" s="38"/>
      <c r="M40" s="26"/>
      <c r="N40" s="38"/>
      <c r="O40" s="38"/>
      <c r="P40" s="38"/>
      <c r="Q40" s="38"/>
      <c r="R40" s="115">
        <f>(H40/2)</f>
        <v>0</v>
      </c>
      <c r="S40" s="182"/>
      <c r="T40" s="182"/>
      <c r="U40" s="182"/>
      <c r="V40" s="182"/>
      <c r="W40" s="182"/>
      <c r="X40" s="182"/>
      <c r="Y40" s="182"/>
      <c r="Z40" s="182"/>
      <c r="AA40" s="182"/>
      <c r="AB40" s="182"/>
      <c r="AC40" s="182"/>
      <c r="AD40" s="182"/>
      <c r="AE40" s="182"/>
      <c r="AF40" s="182"/>
    </row>
    <row r="41" spans="1:32" s="20" customFormat="1" ht="13.2" customHeight="1" x14ac:dyDescent="0.25">
      <c r="A41" s="201"/>
      <c r="B41" s="198" t="s">
        <v>186</v>
      </c>
      <c r="C41" s="198"/>
      <c r="D41" s="198"/>
      <c r="E41" s="198"/>
      <c r="F41" s="198"/>
      <c r="G41" s="71" t="s">
        <v>187</v>
      </c>
      <c r="H41" s="25"/>
      <c r="I41" s="38"/>
      <c r="J41" s="38"/>
      <c r="K41" s="38"/>
      <c r="L41" s="38"/>
      <c r="M41" s="26"/>
      <c r="N41" s="38"/>
      <c r="O41" s="38"/>
      <c r="P41" s="38"/>
      <c r="Q41" s="38"/>
      <c r="R41" s="115">
        <f>H41</f>
        <v>0</v>
      </c>
      <c r="S41" s="182"/>
      <c r="T41" s="182"/>
      <c r="U41" s="182"/>
      <c r="V41" s="182"/>
      <c r="W41" s="182"/>
      <c r="X41" s="182"/>
      <c r="Y41" s="182"/>
      <c r="Z41" s="182"/>
      <c r="AA41" s="182"/>
      <c r="AB41" s="182"/>
      <c r="AC41" s="182"/>
      <c r="AD41" s="182"/>
      <c r="AE41" s="182"/>
      <c r="AF41" s="182"/>
    </row>
    <row r="42" spans="1:32" s="20" customFormat="1" x14ac:dyDescent="0.25">
      <c r="A42" s="201"/>
      <c r="B42" s="213" t="s">
        <v>43</v>
      </c>
      <c r="C42" s="213"/>
      <c r="D42" s="213"/>
      <c r="E42" s="213"/>
      <c r="F42" s="213"/>
      <c r="G42" s="38"/>
      <c r="H42" s="25"/>
      <c r="I42" s="38"/>
      <c r="J42" s="38"/>
      <c r="K42" s="38"/>
      <c r="L42" s="38"/>
      <c r="M42" s="38"/>
      <c r="N42" s="38"/>
      <c r="O42" s="38"/>
      <c r="P42" s="38"/>
      <c r="Q42" s="38"/>
      <c r="R42" s="115">
        <f>H42</f>
        <v>0</v>
      </c>
      <c r="S42" s="182"/>
      <c r="T42" s="182"/>
      <c r="U42" s="182"/>
      <c r="V42" s="182"/>
      <c r="W42" s="182"/>
      <c r="X42" s="182"/>
      <c r="Y42" s="182"/>
      <c r="Z42" s="182"/>
      <c r="AA42" s="182"/>
      <c r="AB42" s="182"/>
      <c r="AC42" s="182"/>
      <c r="AD42" s="182"/>
      <c r="AE42" s="182"/>
      <c r="AF42" s="182"/>
    </row>
    <row r="43" spans="1:32" s="20" customFormat="1" x14ac:dyDescent="0.25">
      <c r="A43" s="201"/>
      <c r="B43" s="118"/>
      <c r="C43" s="118"/>
      <c r="D43" s="118"/>
      <c r="E43" s="118"/>
      <c r="F43" s="118"/>
      <c r="G43" s="219"/>
      <c r="H43" s="219"/>
      <c r="I43" s="219"/>
      <c r="J43" s="219"/>
      <c r="K43" s="219"/>
      <c r="L43" s="219"/>
      <c r="M43" s="219"/>
      <c r="N43" s="219"/>
      <c r="O43" s="219"/>
      <c r="P43" s="219"/>
      <c r="Q43" s="155"/>
      <c r="R43" s="38"/>
      <c r="S43" s="182"/>
      <c r="T43" s="182"/>
      <c r="U43" s="182"/>
      <c r="V43" s="182"/>
      <c r="W43" s="182"/>
      <c r="X43" s="182"/>
      <c r="Y43" s="182"/>
      <c r="Z43" s="182"/>
      <c r="AA43" s="182"/>
      <c r="AB43" s="182"/>
      <c r="AC43" s="182"/>
      <c r="AD43" s="182"/>
      <c r="AE43" s="182"/>
      <c r="AF43" s="182"/>
    </row>
    <row r="44" spans="1:32" s="51" customFormat="1" ht="15.9" customHeight="1" thickBot="1" x14ac:dyDescent="0.3">
      <c r="A44" s="190" t="s">
        <v>163</v>
      </c>
      <c r="B44" s="190"/>
      <c r="C44" s="190"/>
      <c r="D44" s="190"/>
      <c r="E44" s="190"/>
      <c r="F44" s="190"/>
      <c r="G44" s="190"/>
      <c r="H44" s="190"/>
      <c r="I44" s="190"/>
      <c r="J44" s="190"/>
      <c r="K44" s="190"/>
      <c r="L44" s="190"/>
      <c r="M44" s="190"/>
      <c r="N44" s="190"/>
      <c r="O44" s="190"/>
      <c r="P44" s="49">
        <f>'2 Externe Praktika plus'!M20</f>
        <v>0</v>
      </c>
      <c r="Q44" s="49">
        <f>'3 Externe Praktika minus'!M20</f>
        <v>0</v>
      </c>
      <c r="R44" s="50">
        <f>SUM(R8,R10:R12,R14:R17,R19:R20,R25:R29,R31:R33,R37:R42)+P44-Q44</f>
        <v>0</v>
      </c>
      <c r="S44" s="186"/>
      <c r="T44" s="186"/>
      <c r="U44" s="186"/>
      <c r="V44" s="186"/>
      <c r="W44" s="186"/>
      <c r="X44" s="186"/>
      <c r="Y44" s="186"/>
      <c r="Z44" s="186"/>
      <c r="AA44" s="186"/>
      <c r="AB44" s="186"/>
      <c r="AC44" s="186"/>
      <c r="AD44" s="186"/>
      <c r="AE44" s="186"/>
      <c r="AF44" s="186"/>
    </row>
    <row r="45" spans="1:32" s="20" customFormat="1" x14ac:dyDescent="0.25">
      <c r="R45" s="156"/>
      <c r="S45" s="182"/>
      <c r="T45" s="182"/>
      <c r="U45" s="182"/>
      <c r="V45" s="182"/>
      <c r="W45" s="182"/>
      <c r="X45" s="182"/>
      <c r="Y45" s="182"/>
      <c r="Z45" s="182"/>
      <c r="AA45" s="182"/>
      <c r="AB45" s="182"/>
      <c r="AC45" s="182"/>
      <c r="AD45" s="182"/>
      <c r="AE45" s="182"/>
      <c r="AF45" s="182"/>
    </row>
    <row r="46" spans="1:32" s="20" customFormat="1" x14ac:dyDescent="0.25">
      <c r="A46" s="190" t="s">
        <v>9</v>
      </c>
      <c r="B46" s="190"/>
      <c r="C46" s="190"/>
      <c r="D46" s="190"/>
      <c r="E46" s="190"/>
      <c r="F46" s="190"/>
      <c r="G46" s="190"/>
      <c r="H46" s="190"/>
      <c r="I46" s="190"/>
      <c r="J46" s="190"/>
      <c r="K46" s="190"/>
      <c r="L46" s="190"/>
      <c r="M46" s="190"/>
      <c r="N46" s="190"/>
      <c r="O46" s="190"/>
      <c r="P46" s="190"/>
      <c r="Q46" s="190"/>
      <c r="R46" s="190"/>
      <c r="S46" s="182"/>
      <c r="T46" s="182"/>
      <c r="U46" s="182"/>
      <c r="V46" s="182"/>
      <c r="W46" s="182"/>
      <c r="X46" s="182"/>
      <c r="Y46" s="182"/>
      <c r="Z46" s="182"/>
      <c r="AA46" s="182"/>
      <c r="AB46" s="182"/>
      <c r="AC46" s="182"/>
      <c r="AD46" s="182"/>
      <c r="AE46" s="182"/>
      <c r="AF46" s="182"/>
    </row>
    <row r="47" spans="1:32" s="20" customFormat="1" ht="26.25" customHeight="1" x14ac:dyDescent="0.25">
      <c r="A47" s="200" t="s">
        <v>8</v>
      </c>
      <c r="B47" s="195" t="s">
        <v>4</v>
      </c>
      <c r="C47" s="195"/>
      <c r="D47" s="195"/>
      <c r="E47" s="195"/>
      <c r="F47" s="196"/>
      <c r="G47" s="191" t="s">
        <v>200</v>
      </c>
      <c r="H47" s="192"/>
      <c r="I47" s="192"/>
      <c r="J47" s="192"/>
      <c r="K47" s="192"/>
      <c r="L47" s="193"/>
      <c r="M47" s="192" t="s">
        <v>99</v>
      </c>
      <c r="N47" s="192"/>
      <c r="O47" s="193"/>
      <c r="P47" s="206" t="s">
        <v>214</v>
      </c>
      <c r="Q47" s="195"/>
      <c r="R47" s="117" t="s">
        <v>17</v>
      </c>
      <c r="S47" s="182"/>
      <c r="T47" s="182"/>
      <c r="U47" s="182"/>
      <c r="V47" s="182"/>
      <c r="W47" s="182"/>
      <c r="X47" s="182"/>
      <c r="Y47" s="182"/>
      <c r="Z47" s="182"/>
      <c r="AA47" s="182"/>
      <c r="AB47" s="182"/>
      <c r="AC47" s="182"/>
      <c r="AD47" s="182"/>
      <c r="AE47" s="182"/>
      <c r="AF47" s="182"/>
    </row>
    <row r="48" spans="1:32" s="20" customFormat="1" ht="121.2" x14ac:dyDescent="0.25">
      <c r="A48" s="200"/>
      <c r="B48" s="214"/>
      <c r="C48" s="214"/>
      <c r="D48" s="214"/>
      <c r="E48" s="214"/>
      <c r="F48" s="214"/>
      <c r="G48" s="22" t="s">
        <v>116</v>
      </c>
      <c r="H48" s="22" t="s">
        <v>201</v>
      </c>
      <c r="I48" s="23"/>
      <c r="J48" s="23"/>
      <c r="K48" s="23"/>
      <c r="L48" s="22" t="s">
        <v>222</v>
      </c>
      <c r="M48" s="22" t="s">
        <v>159</v>
      </c>
      <c r="N48" s="22" t="s">
        <v>160</v>
      </c>
      <c r="O48" s="24" t="s">
        <v>115</v>
      </c>
      <c r="P48" s="24" t="s">
        <v>215</v>
      </c>
      <c r="Q48" s="24" t="s">
        <v>216</v>
      </c>
      <c r="R48" s="24" t="s">
        <v>16</v>
      </c>
      <c r="S48" s="182"/>
      <c r="T48" s="182"/>
      <c r="U48" s="182"/>
      <c r="V48" s="182"/>
      <c r="W48" s="182"/>
      <c r="X48" s="182"/>
      <c r="Y48" s="182"/>
      <c r="Z48" s="182"/>
      <c r="AA48" s="182"/>
      <c r="AB48" s="182"/>
      <c r="AC48" s="182"/>
      <c r="AD48" s="182"/>
      <c r="AE48" s="182"/>
      <c r="AF48" s="182"/>
    </row>
    <row r="49" spans="1:32" s="20" customFormat="1" ht="13.2" customHeight="1" x14ac:dyDescent="0.25">
      <c r="A49" s="200"/>
      <c r="B49" s="213" t="s">
        <v>10</v>
      </c>
      <c r="C49" s="213"/>
      <c r="D49" s="213"/>
      <c r="E49" s="213"/>
      <c r="F49" s="213"/>
      <c r="G49" s="219"/>
      <c r="H49" s="219"/>
      <c r="I49" s="219"/>
      <c r="J49" s="219"/>
      <c r="K49" s="219"/>
      <c r="L49" s="219"/>
      <c r="M49" s="219"/>
      <c r="N49" s="219"/>
      <c r="O49" s="219"/>
      <c r="P49" s="219"/>
      <c r="Q49" s="38"/>
      <c r="R49" s="38"/>
      <c r="S49" s="182"/>
      <c r="T49" s="182"/>
      <c r="U49" s="182"/>
      <c r="V49" s="182"/>
      <c r="W49" s="182"/>
      <c r="X49" s="182"/>
      <c r="Y49" s="182"/>
      <c r="Z49" s="182"/>
      <c r="AA49" s="182"/>
      <c r="AB49" s="182"/>
      <c r="AC49" s="182"/>
      <c r="AD49" s="182"/>
      <c r="AE49" s="182"/>
      <c r="AF49" s="182"/>
    </row>
    <row r="50" spans="1:32" s="20" customFormat="1" x14ac:dyDescent="0.25">
      <c r="A50" s="200"/>
      <c r="B50" s="202" t="s">
        <v>14</v>
      </c>
      <c r="C50" s="202"/>
      <c r="D50" s="202"/>
      <c r="E50" s="202"/>
      <c r="F50" s="202"/>
      <c r="G50" s="52" t="s">
        <v>11</v>
      </c>
      <c r="H50" s="53"/>
      <c r="I50" s="54"/>
      <c r="J50" s="54"/>
      <c r="K50" s="54"/>
      <c r="L50" s="52">
        <f>H50*'4 Berechnungsgrundlagen'!K23</f>
        <v>0</v>
      </c>
      <c r="M50" s="55"/>
      <c r="N50" s="53"/>
      <c r="O50" s="52">
        <f>((0.75*'4 Berechnungsgrundlagen'!K23)*M50)+((0.25*'4 Berechnungsgrundlagen'!K23)*N50)</f>
        <v>0</v>
      </c>
      <c r="P50" s="54"/>
      <c r="Q50" s="38"/>
      <c r="R50" s="115">
        <f>L50+O50</f>
        <v>0</v>
      </c>
      <c r="S50" s="182"/>
      <c r="T50" s="182"/>
      <c r="U50" s="182"/>
      <c r="V50" s="182"/>
      <c r="W50" s="182"/>
      <c r="X50" s="182"/>
      <c r="Y50" s="182"/>
      <c r="Z50" s="182"/>
      <c r="AA50" s="182"/>
      <c r="AB50" s="182"/>
      <c r="AC50" s="182"/>
      <c r="AD50" s="182"/>
      <c r="AE50" s="182"/>
      <c r="AF50" s="182"/>
    </row>
    <row r="51" spans="1:32" s="20" customFormat="1" x14ac:dyDescent="0.25">
      <c r="A51" s="200"/>
      <c r="B51" s="202" t="s">
        <v>13</v>
      </c>
      <c r="C51" s="202"/>
      <c r="D51" s="202"/>
      <c r="E51" s="202"/>
      <c r="F51" s="202"/>
      <c r="G51" s="52" t="s">
        <v>11</v>
      </c>
      <c r="H51" s="56"/>
      <c r="I51" s="54"/>
      <c r="J51" s="54"/>
      <c r="K51" s="54"/>
      <c r="L51" s="52">
        <f>H51*'4 Berechnungsgrundlagen'!K24</f>
        <v>0</v>
      </c>
      <c r="M51" s="57"/>
      <c r="N51" s="56"/>
      <c r="O51" s="52">
        <f>((0.75*'4 Berechnungsgrundlagen'!K24)*M51)+((0.25*'4 Berechnungsgrundlagen'!K24)*N51)</f>
        <v>0</v>
      </c>
      <c r="P51" s="54"/>
      <c r="Q51" s="38"/>
      <c r="R51" s="115">
        <f>L51+O51</f>
        <v>0</v>
      </c>
      <c r="S51" s="182"/>
      <c r="T51" s="182"/>
      <c r="U51" s="182"/>
      <c r="V51" s="182"/>
      <c r="W51" s="182"/>
      <c r="X51" s="182"/>
      <c r="Y51" s="182"/>
      <c r="Z51" s="182"/>
      <c r="AA51" s="182"/>
      <c r="AB51" s="182"/>
      <c r="AC51" s="182"/>
      <c r="AD51" s="182"/>
      <c r="AE51" s="182"/>
      <c r="AF51" s="182"/>
    </row>
    <row r="52" spans="1:32" s="20" customFormat="1" ht="26.25" customHeight="1" x14ac:dyDescent="0.25">
      <c r="A52" s="200" t="s">
        <v>18</v>
      </c>
      <c r="B52" s="195" t="s">
        <v>4</v>
      </c>
      <c r="C52" s="195"/>
      <c r="D52" s="195"/>
      <c r="E52" s="195"/>
      <c r="F52" s="196"/>
      <c r="G52" s="191" t="s">
        <v>200</v>
      </c>
      <c r="H52" s="192"/>
      <c r="I52" s="192"/>
      <c r="J52" s="192"/>
      <c r="K52" s="192"/>
      <c r="L52" s="192"/>
      <c r="M52" s="191" t="s">
        <v>99</v>
      </c>
      <c r="N52" s="192"/>
      <c r="O52" s="193"/>
      <c r="P52" s="206" t="s">
        <v>214</v>
      </c>
      <c r="Q52" s="195"/>
      <c r="R52" s="117" t="s">
        <v>17</v>
      </c>
      <c r="S52" s="182"/>
      <c r="T52" s="182"/>
      <c r="U52" s="182"/>
      <c r="V52" s="182"/>
      <c r="W52" s="182"/>
      <c r="X52" s="182"/>
      <c r="Y52" s="182"/>
      <c r="Z52" s="182"/>
      <c r="AA52" s="182"/>
      <c r="AB52" s="182"/>
      <c r="AC52" s="182"/>
      <c r="AD52" s="182"/>
      <c r="AE52" s="182"/>
      <c r="AF52" s="182"/>
    </row>
    <row r="53" spans="1:32" s="20" customFormat="1" ht="105.15" customHeight="1" x14ac:dyDescent="0.25">
      <c r="A53" s="200"/>
      <c r="B53" s="207"/>
      <c r="C53" s="207"/>
      <c r="D53" s="207"/>
      <c r="E53" s="207"/>
      <c r="F53" s="207"/>
      <c r="G53" s="208" t="s">
        <v>116</v>
      </c>
      <c r="H53" s="208" t="s">
        <v>202</v>
      </c>
      <c r="I53" s="208"/>
      <c r="J53" s="208"/>
      <c r="K53" s="208"/>
      <c r="L53" s="208" t="s">
        <v>222</v>
      </c>
      <c r="M53" s="208" t="s">
        <v>119</v>
      </c>
      <c r="N53" s="208" t="s">
        <v>161</v>
      </c>
      <c r="O53" s="209" t="s">
        <v>115</v>
      </c>
      <c r="P53" s="209" t="s">
        <v>215</v>
      </c>
      <c r="Q53" s="209" t="s">
        <v>216</v>
      </c>
      <c r="R53" s="209" t="s">
        <v>16</v>
      </c>
      <c r="S53" s="182"/>
      <c r="T53" s="182"/>
      <c r="U53" s="182"/>
      <c r="V53" s="182"/>
      <c r="W53" s="182"/>
      <c r="X53" s="182"/>
      <c r="Y53" s="182"/>
      <c r="Z53" s="182"/>
      <c r="AA53" s="182"/>
      <c r="AB53" s="182"/>
      <c r="AC53" s="182"/>
      <c r="AD53" s="182"/>
      <c r="AE53" s="182"/>
      <c r="AF53" s="182"/>
    </row>
    <row r="54" spans="1:32" s="20" customFormat="1" ht="13.2" customHeight="1" x14ac:dyDescent="0.25">
      <c r="A54" s="200"/>
      <c r="B54" s="207"/>
      <c r="C54" s="207"/>
      <c r="D54" s="207"/>
      <c r="E54" s="207"/>
      <c r="F54" s="207"/>
      <c r="G54" s="208"/>
      <c r="H54" s="22" t="s">
        <v>93</v>
      </c>
      <c r="I54" s="22" t="s">
        <v>92</v>
      </c>
      <c r="J54" s="22" t="s">
        <v>91</v>
      </c>
      <c r="K54" s="22" t="s">
        <v>90</v>
      </c>
      <c r="L54" s="208"/>
      <c r="M54" s="208"/>
      <c r="N54" s="208"/>
      <c r="O54" s="209"/>
      <c r="P54" s="209"/>
      <c r="Q54" s="209"/>
      <c r="R54" s="209"/>
      <c r="S54" s="182"/>
      <c r="T54" s="182"/>
      <c r="U54" s="182"/>
      <c r="V54" s="182"/>
      <c r="W54" s="182"/>
      <c r="X54" s="182"/>
      <c r="Y54" s="182"/>
      <c r="Z54" s="182"/>
      <c r="AA54" s="182"/>
      <c r="AB54" s="182"/>
      <c r="AC54" s="182"/>
      <c r="AD54" s="182"/>
      <c r="AE54" s="182"/>
      <c r="AF54" s="182"/>
    </row>
    <row r="55" spans="1:32" s="20" customFormat="1" ht="13.2" customHeight="1" x14ac:dyDescent="0.25">
      <c r="A55" s="200"/>
      <c r="B55" s="198" t="s">
        <v>191</v>
      </c>
      <c r="C55" s="198"/>
      <c r="D55" s="198"/>
      <c r="E55" s="198"/>
      <c r="F55" s="198"/>
      <c r="G55" s="58" t="s">
        <v>11</v>
      </c>
      <c r="H55" s="108"/>
      <c r="I55" s="109"/>
      <c r="J55" s="110"/>
      <c r="K55" s="23"/>
      <c r="L55" s="59">
        <f>((H55*'4 Berechnungsgrundlagen'!C41)+(I55*'4 Berechnungsgrundlagen'!D41)+(J55*'4 Berechnungsgrundlagen'!E41))</f>
        <v>0</v>
      </c>
      <c r="M55" s="167"/>
      <c r="N55" s="92"/>
      <c r="O55" s="60">
        <f>N55</f>
        <v>0</v>
      </c>
      <c r="P55" s="47"/>
      <c r="Q55" s="47"/>
      <c r="R55" s="60">
        <f>L55+O55</f>
        <v>0</v>
      </c>
      <c r="S55" s="182"/>
      <c r="T55" s="182"/>
      <c r="U55" s="182"/>
      <c r="V55" s="182"/>
      <c r="W55" s="182"/>
      <c r="X55" s="182"/>
      <c r="Y55" s="182"/>
      <c r="Z55" s="182"/>
      <c r="AA55" s="182"/>
      <c r="AB55" s="182"/>
      <c r="AC55" s="182"/>
      <c r="AD55" s="182"/>
      <c r="AE55" s="182"/>
      <c r="AF55" s="182"/>
    </row>
    <row r="56" spans="1:32" s="20" customFormat="1" x14ac:dyDescent="0.25">
      <c r="A56" s="200"/>
      <c r="B56" s="213" t="s">
        <v>192</v>
      </c>
      <c r="C56" s="213"/>
      <c r="D56" s="213"/>
      <c r="E56" s="213"/>
      <c r="F56" s="213"/>
      <c r="G56" s="115" t="s">
        <v>11</v>
      </c>
      <c r="H56" s="111"/>
      <c r="I56" s="111"/>
      <c r="J56" s="111"/>
      <c r="K56" s="38"/>
      <c r="L56" s="59">
        <f>((H56*'4 Berechnungsgrundlagen'!C42)+(I56*'4 Berechnungsgrundlagen'!D42)+(J56*'4 Berechnungsgrundlagen'!E42))</f>
        <v>0</v>
      </c>
      <c r="M56" s="61"/>
      <c r="N56" s="25"/>
      <c r="O56" s="60">
        <f t="shared" ref="O56:O58" si="5">N56</f>
        <v>0</v>
      </c>
      <c r="P56" s="38"/>
      <c r="Q56" s="38"/>
      <c r="R56" s="60">
        <f t="shared" ref="R56:R57" si="6">L56+O56</f>
        <v>0</v>
      </c>
      <c r="S56" s="182"/>
      <c r="T56" s="182"/>
      <c r="U56" s="182"/>
      <c r="V56" s="182"/>
      <c r="W56" s="182"/>
      <c r="X56" s="182"/>
      <c r="Y56" s="182"/>
      <c r="Z56" s="182"/>
      <c r="AA56" s="182"/>
      <c r="AB56" s="182"/>
      <c r="AC56" s="182"/>
      <c r="AD56" s="182"/>
      <c r="AE56" s="182"/>
      <c r="AF56" s="182"/>
    </row>
    <row r="57" spans="1:32" s="20" customFormat="1" ht="13.2" customHeight="1" x14ac:dyDescent="0.25">
      <c r="A57" s="200"/>
      <c r="B57" s="213" t="s">
        <v>193</v>
      </c>
      <c r="C57" s="213"/>
      <c r="D57" s="213"/>
      <c r="E57" s="213"/>
      <c r="F57" s="213"/>
      <c r="G57" s="115" t="s">
        <v>11</v>
      </c>
      <c r="H57" s="308"/>
      <c r="I57" s="112"/>
      <c r="J57" s="111"/>
      <c r="K57" s="38"/>
      <c r="L57" s="59">
        <f>((H57*'4 Berechnungsgrundlagen'!C43)+(I57*'4 Berechnungsgrundlagen'!D43)+(J57*'4 Berechnungsgrundlagen'!E43))</f>
        <v>0</v>
      </c>
      <c r="M57" s="61"/>
      <c r="N57" s="25"/>
      <c r="O57" s="60">
        <f t="shared" si="5"/>
        <v>0</v>
      </c>
      <c r="P57" s="38"/>
      <c r="Q57" s="38"/>
      <c r="R57" s="60">
        <f t="shared" si="6"/>
        <v>0</v>
      </c>
      <c r="S57" s="182"/>
      <c r="T57" s="182"/>
      <c r="U57" s="182"/>
      <c r="V57" s="182"/>
      <c r="W57" s="182"/>
      <c r="X57" s="182"/>
      <c r="Y57" s="182"/>
      <c r="Z57" s="182"/>
      <c r="AA57" s="182"/>
      <c r="AB57" s="182"/>
      <c r="AC57" s="182"/>
      <c r="AD57" s="182"/>
      <c r="AE57" s="182"/>
      <c r="AF57" s="182"/>
    </row>
    <row r="58" spans="1:32" s="20" customFormat="1" x14ac:dyDescent="0.25">
      <c r="A58" s="200"/>
      <c r="B58" s="213" t="s">
        <v>32</v>
      </c>
      <c r="C58" s="202"/>
      <c r="D58" s="202"/>
      <c r="E58" s="202"/>
      <c r="F58" s="202"/>
      <c r="G58" s="38"/>
      <c r="H58" s="38"/>
      <c r="I58" s="38"/>
      <c r="J58" s="38"/>
      <c r="K58" s="38"/>
      <c r="L58" s="38"/>
      <c r="M58" s="306"/>
      <c r="N58" s="38"/>
      <c r="O58" s="38"/>
      <c r="P58" s="38"/>
      <c r="Q58" s="38"/>
      <c r="R58" s="38"/>
      <c r="S58" s="182"/>
      <c r="T58" s="182"/>
      <c r="U58" s="182"/>
      <c r="V58" s="182"/>
      <c r="W58" s="182"/>
      <c r="X58" s="182"/>
      <c r="Y58" s="182"/>
      <c r="Z58" s="182"/>
      <c r="AA58" s="182"/>
      <c r="AB58" s="182"/>
      <c r="AC58" s="182"/>
      <c r="AD58" s="182"/>
      <c r="AE58" s="182"/>
      <c r="AF58" s="182"/>
    </row>
    <row r="59" spans="1:32" s="189" customFormat="1" x14ac:dyDescent="0.25">
      <c r="A59" s="200"/>
      <c r="B59" s="202" t="s">
        <v>14</v>
      </c>
      <c r="C59" s="202"/>
      <c r="D59" s="202"/>
      <c r="E59" s="202"/>
      <c r="F59" s="202"/>
      <c r="G59" s="188" t="s">
        <v>11</v>
      </c>
      <c r="H59" s="295"/>
      <c r="I59" s="297"/>
      <c r="J59" s="307"/>
      <c r="K59" s="38"/>
      <c r="L59" s="302">
        <f>(H59*'4 Berechnungsgrundlagen'!C45)+(I59*'4 Berechnungsgrundlagen'!D45)+(J59*'4 Berechnungsgrundlagen'!E45)</f>
        <v>0</v>
      </c>
      <c r="M59" s="175"/>
      <c r="N59" s="303"/>
      <c r="O59" s="304">
        <f>N59</f>
        <v>0</v>
      </c>
      <c r="P59" s="38"/>
      <c r="Q59" s="38"/>
      <c r="R59" s="60">
        <f>L59+O59</f>
        <v>0</v>
      </c>
      <c r="S59" s="182"/>
      <c r="T59" s="182"/>
      <c r="U59" s="182"/>
      <c r="V59" s="182"/>
      <c r="W59" s="182"/>
      <c r="X59" s="182"/>
      <c r="Y59" s="182"/>
      <c r="Z59" s="182"/>
      <c r="AA59" s="182"/>
      <c r="AB59" s="182"/>
      <c r="AC59" s="182"/>
      <c r="AD59" s="182"/>
      <c r="AE59" s="182"/>
      <c r="AF59" s="182"/>
    </row>
    <row r="60" spans="1:32" s="189" customFormat="1" x14ac:dyDescent="0.25">
      <c r="A60" s="200"/>
      <c r="B60" s="202" t="s">
        <v>15</v>
      </c>
      <c r="C60" s="202"/>
      <c r="D60" s="202"/>
      <c r="E60" s="202"/>
      <c r="F60" s="202"/>
      <c r="G60" s="188" t="s">
        <v>12</v>
      </c>
      <c r="H60" s="296"/>
      <c r="I60" s="298"/>
      <c r="J60" s="38"/>
      <c r="K60" s="38"/>
      <c r="L60" s="302">
        <f>(H60*'4 Berechnungsgrundlagen'!C46)+(I60*'4 Berechnungsgrundlagen'!D46)+(J60*'4 Berechnungsgrundlagen'!E46)</f>
        <v>0</v>
      </c>
      <c r="M60" s="305"/>
      <c r="N60" s="305"/>
      <c r="O60" s="304">
        <f>N60</f>
        <v>0</v>
      </c>
      <c r="P60" s="38"/>
      <c r="Q60" s="38"/>
      <c r="R60" s="60">
        <f>L60+O60</f>
        <v>0</v>
      </c>
      <c r="S60" s="182"/>
      <c r="T60" s="182"/>
      <c r="U60" s="182"/>
      <c r="V60" s="182"/>
      <c r="W60" s="182"/>
      <c r="X60" s="182"/>
      <c r="Y60" s="182"/>
      <c r="Z60" s="182"/>
      <c r="AA60" s="182"/>
      <c r="AB60" s="182"/>
      <c r="AC60" s="182"/>
      <c r="AD60" s="182"/>
      <c r="AE60" s="182"/>
      <c r="AF60" s="182"/>
    </row>
    <row r="61" spans="1:32" s="20" customFormat="1" ht="26.25" customHeight="1" x14ac:dyDescent="0.25">
      <c r="A61" s="201" t="s">
        <v>30</v>
      </c>
      <c r="B61" s="195" t="s">
        <v>4</v>
      </c>
      <c r="C61" s="195"/>
      <c r="D61" s="195"/>
      <c r="E61" s="195"/>
      <c r="F61" s="196"/>
      <c r="G61" s="299" t="s">
        <v>203</v>
      </c>
      <c r="H61" s="300"/>
      <c r="I61" s="300"/>
      <c r="J61" s="300"/>
      <c r="K61" s="300"/>
      <c r="L61" s="300"/>
      <c r="M61" s="300"/>
      <c r="N61" s="300"/>
      <c r="O61" s="300"/>
      <c r="P61" s="300"/>
      <c r="Q61" s="301"/>
      <c r="R61" s="44" t="s">
        <v>17</v>
      </c>
      <c r="S61" s="182"/>
      <c r="T61" s="182"/>
      <c r="U61" s="182"/>
      <c r="V61" s="182"/>
      <c r="W61" s="182"/>
      <c r="X61" s="182"/>
      <c r="Y61" s="182"/>
      <c r="Z61" s="182"/>
      <c r="AA61" s="182"/>
      <c r="AB61" s="182"/>
      <c r="AC61" s="182"/>
      <c r="AD61" s="182"/>
      <c r="AE61" s="182"/>
      <c r="AF61" s="182"/>
    </row>
    <row r="62" spans="1:32" s="20" customFormat="1" ht="66" x14ac:dyDescent="0.25">
      <c r="A62" s="201"/>
      <c r="B62" s="197"/>
      <c r="C62" s="197"/>
      <c r="D62" s="197"/>
      <c r="E62" s="197"/>
      <c r="F62" s="197"/>
      <c r="G62" s="22" t="s">
        <v>116</v>
      </c>
      <c r="H62" s="46" t="s">
        <v>117</v>
      </c>
      <c r="I62" s="38"/>
      <c r="J62" s="38"/>
      <c r="K62" s="38"/>
      <c r="L62" s="48"/>
      <c r="M62" s="48"/>
      <c r="N62" s="48"/>
      <c r="O62" s="23"/>
      <c r="P62" s="48"/>
      <c r="Q62" s="48"/>
      <c r="R62" s="119" t="s">
        <v>16</v>
      </c>
      <c r="S62" s="182"/>
      <c r="T62" s="182"/>
      <c r="U62" s="182"/>
      <c r="V62" s="182"/>
      <c r="W62" s="182"/>
      <c r="X62" s="182"/>
      <c r="Y62" s="182"/>
      <c r="Z62" s="182"/>
      <c r="AA62" s="182"/>
      <c r="AB62" s="182"/>
      <c r="AC62" s="182"/>
      <c r="AD62" s="182"/>
      <c r="AE62" s="182"/>
      <c r="AF62" s="182"/>
    </row>
    <row r="63" spans="1:32" s="20" customFormat="1" ht="13.35" customHeight="1" x14ac:dyDescent="0.25">
      <c r="A63" s="201"/>
      <c r="B63" s="210" t="s">
        <v>166</v>
      </c>
      <c r="C63" s="210"/>
      <c r="D63" s="210"/>
      <c r="E63" s="210"/>
      <c r="F63" s="210"/>
      <c r="G63" s="38"/>
      <c r="H63" s="35"/>
      <c r="I63" s="38"/>
      <c r="J63" s="38"/>
      <c r="K63" s="38"/>
      <c r="L63" s="38"/>
      <c r="M63" s="38"/>
      <c r="N63" s="38"/>
      <c r="O63" s="38"/>
      <c r="P63" s="38"/>
      <c r="Q63" s="38"/>
      <c r="R63" s="115">
        <f>(H63/2)</f>
        <v>0</v>
      </c>
      <c r="S63" s="182"/>
      <c r="T63" s="182"/>
      <c r="U63" s="182"/>
      <c r="V63" s="182"/>
      <c r="W63" s="182"/>
      <c r="X63" s="182"/>
      <c r="Y63" s="182"/>
      <c r="Z63" s="182"/>
      <c r="AA63" s="182"/>
      <c r="AB63" s="182"/>
      <c r="AC63" s="182"/>
      <c r="AD63" s="182"/>
      <c r="AE63" s="182"/>
      <c r="AF63" s="182"/>
    </row>
    <row r="64" spans="1:32" s="40" customFormat="1" ht="26.25" customHeight="1" x14ac:dyDescent="0.25">
      <c r="A64" s="201"/>
      <c r="B64" s="211" t="s">
        <v>54</v>
      </c>
      <c r="C64" s="211"/>
      <c r="D64" s="211"/>
      <c r="E64" s="211"/>
      <c r="F64" s="211"/>
      <c r="G64" s="62"/>
      <c r="H64" s="63"/>
      <c r="I64" s="62"/>
      <c r="J64" s="62"/>
      <c r="K64" s="62"/>
      <c r="L64" s="62"/>
      <c r="M64" s="62"/>
      <c r="N64" s="62"/>
      <c r="O64" s="62"/>
      <c r="P64" s="62"/>
      <c r="Q64" s="62"/>
      <c r="R64" s="64">
        <f>H64</f>
        <v>0</v>
      </c>
      <c r="S64" s="185"/>
      <c r="T64" s="185"/>
      <c r="U64" s="185"/>
      <c r="V64" s="185"/>
      <c r="W64" s="185"/>
      <c r="X64" s="185"/>
      <c r="Y64" s="185"/>
      <c r="Z64" s="185"/>
      <c r="AA64" s="185"/>
      <c r="AB64" s="185"/>
      <c r="AC64" s="185"/>
      <c r="AD64" s="185"/>
      <c r="AE64" s="185"/>
      <c r="AF64" s="185"/>
    </row>
    <row r="65" spans="1:32" s="66" customFormat="1" ht="15.9" customHeight="1" thickBot="1" x14ac:dyDescent="0.3">
      <c r="A65" s="190" t="s">
        <v>164</v>
      </c>
      <c r="B65" s="190"/>
      <c r="C65" s="190"/>
      <c r="D65" s="190"/>
      <c r="E65" s="190"/>
      <c r="F65" s="190"/>
      <c r="G65" s="190"/>
      <c r="H65" s="190"/>
      <c r="I65" s="190"/>
      <c r="J65" s="190"/>
      <c r="K65" s="190"/>
      <c r="L65" s="190"/>
      <c r="M65" s="190"/>
      <c r="N65" s="190"/>
      <c r="O65" s="190"/>
      <c r="P65" s="49">
        <f>'2 Externe Praktika plus'!M36</f>
        <v>0</v>
      </c>
      <c r="Q65" s="49">
        <f>'3 Externe Praktika minus'!M36</f>
        <v>0</v>
      </c>
      <c r="R65" s="65">
        <f>R50+R51+R55+R56+R57+R58+R63+R64+P65-Q65</f>
        <v>0</v>
      </c>
      <c r="S65" s="187"/>
      <c r="T65" s="187"/>
      <c r="U65" s="187"/>
      <c r="V65" s="187"/>
      <c r="W65" s="187"/>
      <c r="X65" s="187"/>
      <c r="Y65" s="187"/>
      <c r="Z65" s="187"/>
      <c r="AA65" s="187"/>
      <c r="AB65" s="187"/>
      <c r="AC65" s="187"/>
      <c r="AD65" s="187"/>
      <c r="AE65" s="187"/>
      <c r="AF65" s="187"/>
    </row>
    <row r="66" spans="1:32" s="20" customFormat="1" x14ac:dyDescent="0.25">
      <c r="A66" s="157"/>
      <c r="B66" s="232"/>
      <c r="C66" s="232"/>
      <c r="D66" s="232"/>
      <c r="E66" s="232"/>
      <c r="F66" s="232"/>
      <c r="R66" s="156"/>
      <c r="S66" s="182"/>
      <c r="T66" s="182"/>
      <c r="U66" s="182"/>
      <c r="V66" s="182"/>
      <c r="W66" s="182"/>
      <c r="X66" s="182"/>
      <c r="Y66" s="182"/>
      <c r="Z66" s="182"/>
      <c r="AA66" s="182"/>
      <c r="AB66" s="182"/>
      <c r="AC66" s="182"/>
      <c r="AD66" s="182"/>
      <c r="AE66" s="182"/>
      <c r="AF66" s="182"/>
    </row>
    <row r="67" spans="1:32" s="20" customFormat="1" x14ac:dyDescent="0.25">
      <c r="A67" s="190" t="s">
        <v>34</v>
      </c>
      <c r="B67" s="190"/>
      <c r="C67" s="190"/>
      <c r="D67" s="190"/>
      <c r="E67" s="190"/>
      <c r="F67" s="190"/>
      <c r="G67" s="190"/>
      <c r="H67" s="190"/>
      <c r="I67" s="190"/>
      <c r="J67" s="190"/>
      <c r="K67" s="190"/>
      <c r="L67" s="190"/>
      <c r="M67" s="190"/>
      <c r="N67" s="190"/>
      <c r="O67" s="190"/>
      <c r="P67" s="190"/>
      <c r="Q67" s="190"/>
      <c r="R67" s="190"/>
      <c r="S67" s="182"/>
      <c r="T67" s="182"/>
      <c r="U67" s="182"/>
      <c r="V67" s="182"/>
      <c r="W67" s="182"/>
      <c r="X67" s="182"/>
      <c r="Y67" s="182"/>
      <c r="Z67" s="182"/>
      <c r="AA67" s="182"/>
      <c r="AB67" s="182"/>
      <c r="AC67" s="182"/>
      <c r="AD67" s="182"/>
      <c r="AE67" s="182"/>
      <c r="AF67" s="182"/>
    </row>
    <row r="68" spans="1:32" s="20" customFormat="1" ht="26.25" customHeight="1" x14ac:dyDescent="0.25">
      <c r="A68" s="200" t="s">
        <v>18</v>
      </c>
      <c r="B68" s="195" t="s">
        <v>4</v>
      </c>
      <c r="C68" s="195"/>
      <c r="D68" s="195"/>
      <c r="E68" s="195"/>
      <c r="F68" s="196"/>
      <c r="G68" s="191" t="s">
        <v>200</v>
      </c>
      <c r="H68" s="192"/>
      <c r="I68" s="192"/>
      <c r="J68" s="192"/>
      <c r="K68" s="192"/>
      <c r="L68" s="192"/>
      <c r="M68" s="191" t="s">
        <v>99</v>
      </c>
      <c r="N68" s="192"/>
      <c r="O68" s="193"/>
      <c r="P68" s="206" t="s">
        <v>214</v>
      </c>
      <c r="Q68" s="195"/>
      <c r="R68" s="117" t="s">
        <v>17</v>
      </c>
      <c r="S68" s="182"/>
      <c r="T68" s="182"/>
      <c r="U68" s="182"/>
      <c r="V68" s="182"/>
      <c r="W68" s="182"/>
      <c r="X68" s="182"/>
      <c r="Y68" s="182"/>
      <c r="Z68" s="182"/>
      <c r="AA68" s="182"/>
      <c r="AB68" s="182"/>
      <c r="AC68" s="182"/>
      <c r="AD68" s="182"/>
      <c r="AE68" s="182"/>
      <c r="AF68" s="182"/>
    </row>
    <row r="69" spans="1:32" s="20" customFormat="1" ht="105.15" customHeight="1" x14ac:dyDescent="0.25">
      <c r="A69" s="200"/>
      <c r="B69" s="207"/>
      <c r="C69" s="207"/>
      <c r="D69" s="207"/>
      <c r="E69" s="207"/>
      <c r="F69" s="207"/>
      <c r="G69" s="208" t="s">
        <v>116</v>
      </c>
      <c r="H69" s="208" t="s">
        <v>202</v>
      </c>
      <c r="I69" s="208"/>
      <c r="J69" s="208"/>
      <c r="K69" s="208"/>
      <c r="L69" s="208" t="s">
        <v>222</v>
      </c>
      <c r="M69" s="208" t="s">
        <v>119</v>
      </c>
      <c r="N69" s="208" t="s">
        <v>161</v>
      </c>
      <c r="O69" s="209" t="s">
        <v>115</v>
      </c>
      <c r="P69" s="209" t="s">
        <v>215</v>
      </c>
      <c r="Q69" s="209" t="s">
        <v>216</v>
      </c>
      <c r="R69" s="209" t="s">
        <v>16</v>
      </c>
      <c r="S69" s="182"/>
      <c r="T69" s="182"/>
      <c r="U69" s="182"/>
      <c r="V69" s="182"/>
      <c r="W69" s="182"/>
      <c r="X69" s="182"/>
      <c r="Y69" s="182"/>
      <c r="Z69" s="182"/>
      <c r="AA69" s="182"/>
      <c r="AB69" s="182"/>
      <c r="AC69" s="182"/>
      <c r="AD69" s="182"/>
      <c r="AE69" s="182"/>
      <c r="AF69" s="182"/>
    </row>
    <row r="70" spans="1:32" s="20" customFormat="1" ht="13.2" customHeight="1" x14ac:dyDescent="0.25">
      <c r="A70" s="200"/>
      <c r="B70" s="207"/>
      <c r="C70" s="207"/>
      <c r="D70" s="207"/>
      <c r="E70" s="207"/>
      <c r="F70" s="207"/>
      <c r="G70" s="208"/>
      <c r="H70" s="22" t="s">
        <v>93</v>
      </c>
      <c r="I70" s="22" t="s">
        <v>92</v>
      </c>
      <c r="J70" s="22" t="s">
        <v>91</v>
      </c>
      <c r="K70" s="22" t="s">
        <v>90</v>
      </c>
      <c r="L70" s="208"/>
      <c r="M70" s="208"/>
      <c r="N70" s="208"/>
      <c r="O70" s="209"/>
      <c r="P70" s="209"/>
      <c r="Q70" s="209"/>
      <c r="R70" s="209"/>
      <c r="S70" s="182"/>
      <c r="T70" s="182"/>
      <c r="U70" s="182"/>
      <c r="V70" s="182"/>
      <c r="W70" s="182"/>
      <c r="X70" s="182"/>
      <c r="Y70" s="182"/>
      <c r="Z70" s="182"/>
      <c r="AA70" s="182"/>
      <c r="AB70" s="182"/>
      <c r="AC70" s="182"/>
      <c r="AD70" s="182"/>
      <c r="AE70" s="182"/>
      <c r="AF70" s="182"/>
    </row>
    <row r="71" spans="1:32" s="20" customFormat="1" ht="13.2" customHeight="1" x14ac:dyDescent="0.25">
      <c r="A71" s="200"/>
      <c r="B71" s="198" t="s">
        <v>39</v>
      </c>
      <c r="C71" s="198"/>
      <c r="D71" s="198"/>
      <c r="E71" s="198"/>
      <c r="F71" s="198"/>
      <c r="G71" s="67" t="s">
        <v>11</v>
      </c>
      <c r="H71" s="91"/>
      <c r="I71" s="92"/>
      <c r="J71" s="92"/>
      <c r="K71" s="23"/>
      <c r="L71" s="67">
        <f>((H71*'4 Berechnungsgrundlagen'!C50)+(I71*'4 Berechnungsgrundlagen'!D50)+(J71*'4 Berechnungsgrundlagen'!E50))</f>
        <v>0</v>
      </c>
      <c r="M71" s="92"/>
      <c r="N71" s="93"/>
      <c r="O71" s="67">
        <f>N71</f>
        <v>0</v>
      </c>
      <c r="P71" s="68"/>
      <c r="Q71" s="69"/>
      <c r="R71" s="122">
        <f>L71+O71</f>
        <v>0</v>
      </c>
      <c r="S71" s="182"/>
      <c r="T71" s="182"/>
      <c r="U71" s="182"/>
      <c r="V71" s="182"/>
      <c r="W71" s="182"/>
      <c r="X71" s="182"/>
      <c r="Y71" s="182"/>
      <c r="Z71" s="182"/>
      <c r="AA71" s="182"/>
      <c r="AB71" s="182"/>
      <c r="AC71" s="182"/>
      <c r="AD71" s="182"/>
      <c r="AE71" s="182"/>
      <c r="AF71" s="182"/>
    </row>
    <row r="72" spans="1:32" s="20" customFormat="1" x14ac:dyDescent="0.25">
      <c r="A72" s="200"/>
      <c r="B72" s="198" t="s">
        <v>44</v>
      </c>
      <c r="C72" s="198"/>
      <c r="D72" s="198"/>
      <c r="E72" s="198"/>
      <c r="F72" s="198"/>
      <c r="G72" s="194"/>
      <c r="H72" s="194"/>
      <c r="I72" s="194"/>
      <c r="J72" s="194"/>
      <c r="K72" s="194"/>
      <c r="L72" s="194"/>
      <c r="M72" s="194"/>
      <c r="N72" s="194"/>
      <c r="O72" s="194"/>
      <c r="P72" s="194"/>
      <c r="Q72" s="38"/>
      <c r="R72" s="38"/>
      <c r="S72" s="182"/>
      <c r="T72" s="182"/>
      <c r="U72" s="182"/>
      <c r="V72" s="182"/>
      <c r="W72" s="182"/>
      <c r="X72" s="182"/>
      <c r="Y72" s="182"/>
      <c r="Z72" s="182"/>
      <c r="AA72" s="182"/>
      <c r="AB72" s="182"/>
      <c r="AC72" s="182"/>
      <c r="AD72" s="182"/>
      <c r="AE72" s="182"/>
      <c r="AF72" s="182"/>
    </row>
    <row r="73" spans="1:32" s="20" customFormat="1" x14ac:dyDescent="0.25">
      <c r="A73" s="200"/>
      <c r="B73" s="203" t="s">
        <v>14</v>
      </c>
      <c r="C73" s="203"/>
      <c r="D73" s="203"/>
      <c r="E73" s="203"/>
      <c r="F73" s="203"/>
      <c r="G73" s="70" t="s">
        <v>11</v>
      </c>
      <c r="H73" s="92"/>
      <c r="I73" s="94"/>
      <c r="J73" s="92"/>
      <c r="K73" s="68"/>
      <c r="L73" s="70">
        <f>((H73*'4 Berechnungsgrundlagen'!C52)+(I73*'4 Berechnungsgrundlagen'!D52)+(J73*'4 Berechnungsgrundlagen'!E52))</f>
        <v>0</v>
      </c>
      <c r="M73" s="92"/>
      <c r="N73" s="93"/>
      <c r="O73" s="70">
        <f>N73</f>
        <v>0</v>
      </c>
      <c r="P73" s="68"/>
      <c r="Q73" s="38"/>
      <c r="R73" s="71">
        <f>L73+O73</f>
        <v>0</v>
      </c>
      <c r="S73" s="182"/>
      <c r="T73" s="182"/>
      <c r="U73" s="182"/>
      <c r="V73" s="182"/>
      <c r="W73" s="182"/>
      <c r="X73" s="182"/>
      <c r="Y73" s="182"/>
      <c r="Z73" s="182"/>
      <c r="AA73" s="182"/>
      <c r="AB73" s="182"/>
      <c r="AC73" s="182"/>
      <c r="AD73" s="182"/>
      <c r="AE73" s="182"/>
      <c r="AF73" s="182"/>
    </row>
    <row r="74" spans="1:32" s="20" customFormat="1" x14ac:dyDescent="0.25">
      <c r="A74" s="200"/>
      <c r="B74" s="212" t="s">
        <v>112</v>
      </c>
      <c r="C74" s="212"/>
      <c r="D74" s="212"/>
      <c r="E74" s="212"/>
      <c r="F74" s="212"/>
      <c r="G74" s="67" t="s">
        <v>12</v>
      </c>
      <c r="H74" s="95"/>
      <c r="I74" s="92"/>
      <c r="J74" s="23"/>
      <c r="K74" s="23"/>
      <c r="L74" s="70">
        <f>((H74*'4 Berechnungsgrundlagen'!C53)+(I74*'4 Berechnungsgrundlagen'!D53)+(J74*'4 Berechnungsgrundlagen'!E53))</f>
        <v>0</v>
      </c>
      <c r="M74" s="95"/>
      <c r="N74" s="96"/>
      <c r="O74" s="70">
        <f>N74</f>
        <v>0</v>
      </c>
      <c r="P74" s="23"/>
      <c r="Q74" s="38"/>
      <c r="R74" s="71">
        <f>L74+O74</f>
        <v>0</v>
      </c>
      <c r="S74" s="182"/>
      <c r="T74" s="182"/>
      <c r="U74" s="182"/>
      <c r="V74" s="182"/>
      <c r="W74" s="182"/>
      <c r="X74" s="182"/>
      <c r="Y74" s="182"/>
      <c r="Z74" s="182"/>
      <c r="AA74" s="182"/>
      <c r="AB74" s="182"/>
      <c r="AC74" s="182"/>
      <c r="AD74" s="182"/>
      <c r="AE74" s="182"/>
      <c r="AF74" s="182"/>
    </row>
    <row r="75" spans="1:32" s="51" customFormat="1" ht="26.25" customHeight="1" x14ac:dyDescent="0.25">
      <c r="A75" s="200"/>
      <c r="B75" s="195" t="s">
        <v>4</v>
      </c>
      <c r="C75" s="195"/>
      <c r="D75" s="195"/>
      <c r="E75" s="195"/>
      <c r="F75" s="196"/>
      <c r="G75" s="191" t="s">
        <v>203</v>
      </c>
      <c r="H75" s="192"/>
      <c r="I75" s="192"/>
      <c r="J75" s="192"/>
      <c r="K75" s="192"/>
      <c r="L75" s="192"/>
      <c r="M75" s="192"/>
      <c r="N75" s="192"/>
      <c r="O75" s="193"/>
      <c r="P75" s="191" t="s">
        <v>214</v>
      </c>
      <c r="Q75" s="192"/>
      <c r="R75" s="44" t="s">
        <v>17</v>
      </c>
      <c r="S75" s="186"/>
      <c r="T75" s="186"/>
      <c r="U75" s="186"/>
      <c r="V75" s="186"/>
      <c r="W75" s="186"/>
      <c r="X75" s="186"/>
      <c r="Y75" s="186"/>
      <c r="Z75" s="186"/>
      <c r="AA75" s="186"/>
      <c r="AB75" s="186"/>
      <c r="AC75" s="186"/>
      <c r="AD75" s="186"/>
      <c r="AE75" s="186"/>
      <c r="AF75" s="186"/>
    </row>
    <row r="76" spans="1:32" s="51" customFormat="1" ht="67.05" customHeight="1" x14ac:dyDescent="0.25">
      <c r="A76" s="200"/>
      <c r="B76" s="197"/>
      <c r="C76" s="197"/>
      <c r="D76" s="197"/>
      <c r="E76" s="197"/>
      <c r="F76" s="197"/>
      <c r="G76" s="22" t="s">
        <v>116</v>
      </c>
      <c r="H76" s="46" t="s">
        <v>117</v>
      </c>
      <c r="I76" s="38"/>
      <c r="J76" s="38"/>
      <c r="K76" s="38"/>
      <c r="L76" s="48"/>
      <c r="M76" s="48"/>
      <c r="N76" s="48"/>
      <c r="O76" s="23"/>
      <c r="P76" s="119" t="s">
        <v>215</v>
      </c>
      <c r="Q76" s="119" t="s">
        <v>216</v>
      </c>
      <c r="R76" s="119" t="s">
        <v>16</v>
      </c>
      <c r="S76" s="186"/>
      <c r="T76" s="186"/>
      <c r="U76" s="186"/>
      <c r="V76" s="186"/>
      <c r="W76" s="186"/>
      <c r="X76" s="186"/>
      <c r="Y76" s="186"/>
      <c r="Z76" s="186"/>
      <c r="AA76" s="186"/>
      <c r="AB76" s="186"/>
      <c r="AC76" s="186"/>
      <c r="AD76" s="186"/>
      <c r="AE76" s="186"/>
      <c r="AF76" s="186"/>
    </row>
    <row r="77" spans="1:32" s="51" customFormat="1" ht="13.35" customHeight="1" x14ac:dyDescent="0.25">
      <c r="A77" s="200"/>
      <c r="B77" s="198" t="s">
        <v>40</v>
      </c>
      <c r="C77" s="198"/>
      <c r="D77" s="198"/>
      <c r="E77" s="198"/>
      <c r="F77" s="198"/>
      <c r="G77" s="68"/>
      <c r="H77" s="48"/>
      <c r="I77" s="38"/>
      <c r="J77" s="38"/>
      <c r="K77" s="38"/>
      <c r="L77" s="48"/>
      <c r="M77" s="48"/>
      <c r="N77" s="48"/>
      <c r="O77" s="23"/>
      <c r="P77" s="48"/>
      <c r="Q77" s="48"/>
      <c r="R77" s="48"/>
      <c r="S77" s="186"/>
      <c r="T77" s="186"/>
      <c r="U77" s="186"/>
      <c r="V77" s="186"/>
      <c r="W77" s="186"/>
      <c r="X77" s="186"/>
      <c r="Y77" s="186"/>
      <c r="Z77" s="186"/>
      <c r="AA77" s="186"/>
      <c r="AB77" s="186"/>
      <c r="AC77" s="186"/>
      <c r="AD77" s="186"/>
      <c r="AE77" s="186"/>
      <c r="AF77" s="186"/>
    </row>
    <row r="78" spans="1:32" s="51" customFormat="1" ht="13.35" customHeight="1" x14ac:dyDescent="0.25">
      <c r="A78" s="200"/>
      <c r="B78" s="199" t="s">
        <v>41</v>
      </c>
      <c r="C78" s="199"/>
      <c r="D78" s="199"/>
      <c r="E78" s="199"/>
      <c r="F78" s="199"/>
      <c r="G78" s="67" t="s">
        <v>12</v>
      </c>
      <c r="H78" s="92"/>
      <c r="I78" s="38"/>
      <c r="J78" s="38"/>
      <c r="K78" s="38"/>
      <c r="L78" s="48"/>
      <c r="M78" s="48"/>
      <c r="N78" s="48"/>
      <c r="O78" s="23"/>
      <c r="P78" s="48"/>
      <c r="Q78" s="48"/>
      <c r="R78" s="59">
        <f>H78</f>
        <v>0</v>
      </c>
      <c r="S78" s="186"/>
      <c r="T78" s="186"/>
      <c r="U78" s="186"/>
      <c r="V78" s="186"/>
      <c r="W78" s="186"/>
      <c r="X78" s="186"/>
      <c r="Y78" s="186"/>
      <c r="Z78" s="186"/>
      <c r="AA78" s="186"/>
      <c r="AB78" s="186"/>
      <c r="AC78" s="186"/>
      <c r="AD78" s="186"/>
      <c r="AE78" s="186"/>
      <c r="AF78" s="186"/>
    </row>
    <row r="79" spans="1:32" s="51" customFormat="1" ht="13.35" customHeight="1" x14ac:dyDescent="0.25">
      <c r="A79" s="200"/>
      <c r="B79" s="199" t="s">
        <v>42</v>
      </c>
      <c r="C79" s="199"/>
      <c r="D79" s="199"/>
      <c r="E79" s="199"/>
      <c r="F79" s="199"/>
      <c r="G79" s="70" t="s">
        <v>11</v>
      </c>
      <c r="H79" s="92"/>
      <c r="I79" s="69"/>
      <c r="J79" s="69"/>
      <c r="K79" s="69"/>
      <c r="L79" s="72"/>
      <c r="M79" s="72"/>
      <c r="N79" s="72"/>
      <c r="O79" s="68"/>
      <c r="P79" s="72"/>
      <c r="Q79" s="72"/>
      <c r="R79" s="59">
        <f>H79</f>
        <v>0</v>
      </c>
      <c r="S79" s="186"/>
      <c r="T79" s="186"/>
      <c r="U79" s="186"/>
      <c r="V79" s="186"/>
      <c r="W79" s="186"/>
      <c r="X79" s="186"/>
      <c r="Y79" s="186"/>
      <c r="Z79" s="186"/>
      <c r="AA79" s="186"/>
      <c r="AB79" s="186"/>
      <c r="AC79" s="186"/>
      <c r="AD79" s="186"/>
      <c r="AE79" s="186"/>
      <c r="AF79" s="186"/>
    </row>
    <row r="80" spans="1:32" s="20" customFormat="1" x14ac:dyDescent="0.25">
      <c r="A80" s="200"/>
      <c r="B80" s="198" t="s">
        <v>45</v>
      </c>
      <c r="C80" s="198"/>
      <c r="D80" s="198"/>
      <c r="E80" s="198"/>
      <c r="F80" s="198"/>
      <c r="G80" s="68"/>
      <c r="H80" s="68"/>
      <c r="I80" s="23"/>
      <c r="J80" s="23"/>
      <c r="K80" s="23"/>
      <c r="L80" s="23"/>
      <c r="M80" s="23"/>
      <c r="N80" s="23"/>
      <c r="O80" s="23"/>
      <c r="P80" s="23"/>
      <c r="Q80" s="38"/>
      <c r="R80" s="38"/>
      <c r="S80" s="182"/>
      <c r="T80" s="182"/>
      <c r="U80" s="182"/>
      <c r="V80" s="182"/>
      <c r="W80" s="182"/>
      <c r="X80" s="182"/>
      <c r="Y80" s="182"/>
      <c r="Z80" s="182"/>
      <c r="AA80" s="182"/>
      <c r="AB80" s="182"/>
      <c r="AC80" s="182"/>
      <c r="AD80" s="182"/>
      <c r="AE80" s="182"/>
      <c r="AF80" s="182"/>
    </row>
    <row r="81" spans="1:32" s="20" customFormat="1" x14ac:dyDescent="0.25">
      <c r="A81" s="200"/>
      <c r="B81" s="202" t="s">
        <v>47</v>
      </c>
      <c r="C81" s="202"/>
      <c r="D81" s="202"/>
      <c r="E81" s="202"/>
      <c r="F81" s="202"/>
      <c r="G81" s="70" t="s">
        <v>11</v>
      </c>
      <c r="H81" s="97"/>
      <c r="I81" s="68"/>
      <c r="J81" s="68"/>
      <c r="K81" s="68"/>
      <c r="L81" s="68"/>
      <c r="M81" s="68"/>
      <c r="N81" s="68"/>
      <c r="O81" s="68"/>
      <c r="P81" s="68"/>
      <c r="Q81" s="38"/>
      <c r="R81" s="71">
        <f>H81</f>
        <v>0</v>
      </c>
      <c r="S81" s="182"/>
      <c r="T81" s="182"/>
      <c r="U81" s="182"/>
      <c r="V81" s="182"/>
      <c r="W81" s="182"/>
      <c r="X81" s="182"/>
      <c r="Y81" s="182"/>
      <c r="Z81" s="182"/>
      <c r="AA81" s="182"/>
      <c r="AB81" s="182"/>
      <c r="AC81" s="182"/>
      <c r="AD81" s="182"/>
      <c r="AE81" s="182"/>
      <c r="AF81" s="182"/>
    </row>
    <row r="82" spans="1:32" s="20" customFormat="1" x14ac:dyDescent="0.25">
      <c r="A82" s="200"/>
      <c r="B82" s="202" t="s">
        <v>49</v>
      </c>
      <c r="C82" s="202"/>
      <c r="D82" s="202"/>
      <c r="E82" s="202"/>
      <c r="F82" s="202"/>
      <c r="G82" s="67" t="s">
        <v>48</v>
      </c>
      <c r="H82" s="97"/>
      <c r="I82" s="23"/>
      <c r="J82" s="23"/>
      <c r="K82" s="23"/>
      <c r="L82" s="23"/>
      <c r="M82" s="23"/>
      <c r="N82" s="23"/>
      <c r="O82" s="23"/>
      <c r="P82" s="23"/>
      <c r="Q82" s="38"/>
      <c r="R82" s="71">
        <f t="shared" ref="R82:R87" si="7">H82</f>
        <v>0</v>
      </c>
      <c r="S82" s="182"/>
      <c r="T82" s="182"/>
      <c r="U82" s="182"/>
      <c r="V82" s="182"/>
      <c r="W82" s="182"/>
      <c r="X82" s="182"/>
      <c r="Y82" s="182"/>
      <c r="Z82" s="182"/>
      <c r="AA82" s="182"/>
      <c r="AB82" s="182"/>
      <c r="AC82" s="182"/>
      <c r="AD82" s="182"/>
      <c r="AE82" s="182"/>
      <c r="AF82" s="182"/>
    </row>
    <row r="83" spans="1:32" s="20" customFormat="1" x14ac:dyDescent="0.25">
      <c r="A83" s="200"/>
      <c r="B83" s="202" t="s">
        <v>50</v>
      </c>
      <c r="C83" s="202"/>
      <c r="D83" s="202"/>
      <c r="E83" s="202"/>
      <c r="F83" s="202"/>
      <c r="G83" s="67" t="s">
        <v>22</v>
      </c>
      <c r="H83" s="92"/>
      <c r="I83" s="23"/>
      <c r="J83" s="23"/>
      <c r="K83" s="23"/>
      <c r="L83" s="23"/>
      <c r="M83" s="23"/>
      <c r="N83" s="23"/>
      <c r="O83" s="23"/>
      <c r="P83" s="23"/>
      <c r="Q83" s="38"/>
      <c r="R83" s="71">
        <f t="shared" si="7"/>
        <v>0</v>
      </c>
      <c r="S83" s="182"/>
      <c r="T83" s="182"/>
      <c r="U83" s="182"/>
      <c r="V83" s="182"/>
      <c r="W83" s="182"/>
      <c r="X83" s="182"/>
      <c r="Y83" s="182"/>
      <c r="Z83" s="182"/>
      <c r="AA83" s="182"/>
      <c r="AB83" s="182"/>
      <c r="AC83" s="182"/>
      <c r="AD83" s="182"/>
      <c r="AE83" s="182"/>
      <c r="AF83" s="182"/>
    </row>
    <row r="84" spans="1:32" s="20" customFormat="1" x14ac:dyDescent="0.25">
      <c r="A84" s="200"/>
      <c r="B84" s="213" t="s">
        <v>35</v>
      </c>
      <c r="C84" s="213"/>
      <c r="D84" s="213"/>
      <c r="E84" s="213"/>
      <c r="F84" s="213"/>
      <c r="G84" s="67" t="s">
        <v>22</v>
      </c>
      <c r="H84" s="97"/>
      <c r="I84" s="23"/>
      <c r="J84" s="23"/>
      <c r="K84" s="23"/>
      <c r="L84" s="23"/>
      <c r="M84" s="23"/>
      <c r="N84" s="23"/>
      <c r="O84" s="23"/>
      <c r="P84" s="23"/>
      <c r="Q84" s="38"/>
      <c r="R84" s="71">
        <f t="shared" si="7"/>
        <v>0</v>
      </c>
      <c r="S84" s="182"/>
      <c r="T84" s="182"/>
      <c r="U84" s="182"/>
      <c r="V84" s="182"/>
      <c r="W84" s="182"/>
      <c r="X84" s="182"/>
      <c r="Y84" s="182"/>
      <c r="Z84" s="182"/>
      <c r="AA84" s="182"/>
      <c r="AB84" s="182"/>
      <c r="AC84" s="182"/>
      <c r="AD84" s="182"/>
      <c r="AE84" s="182"/>
      <c r="AF84" s="182"/>
    </row>
    <row r="85" spans="1:32" s="20" customFormat="1" x14ac:dyDescent="0.25">
      <c r="A85" s="200"/>
      <c r="B85" s="213" t="s">
        <v>37</v>
      </c>
      <c r="C85" s="213"/>
      <c r="D85" s="213"/>
      <c r="E85" s="213"/>
      <c r="F85" s="213"/>
      <c r="G85" s="115" t="s">
        <v>11</v>
      </c>
      <c r="H85" s="98"/>
      <c r="I85" s="38"/>
      <c r="J85" s="38"/>
      <c r="K85" s="38"/>
      <c r="L85" s="38"/>
      <c r="M85" s="38"/>
      <c r="N85" s="38"/>
      <c r="O85" s="38"/>
      <c r="P85" s="38"/>
      <c r="Q85" s="38"/>
      <c r="R85" s="71">
        <f t="shared" si="7"/>
        <v>0</v>
      </c>
      <c r="S85" s="182"/>
      <c r="T85" s="182"/>
      <c r="U85" s="182"/>
      <c r="V85" s="182"/>
      <c r="W85" s="182"/>
      <c r="X85" s="182"/>
      <c r="Y85" s="182"/>
      <c r="Z85" s="182"/>
      <c r="AA85" s="182"/>
      <c r="AB85" s="182"/>
      <c r="AC85" s="182"/>
      <c r="AD85" s="182"/>
      <c r="AE85" s="182"/>
      <c r="AF85" s="182"/>
    </row>
    <row r="86" spans="1:32" s="20" customFormat="1" x14ac:dyDescent="0.25">
      <c r="A86" s="200"/>
      <c r="B86" s="213" t="s">
        <v>38</v>
      </c>
      <c r="C86" s="213"/>
      <c r="D86" s="213"/>
      <c r="E86" s="213"/>
      <c r="F86" s="213"/>
      <c r="G86" s="115" t="s">
        <v>11</v>
      </c>
      <c r="H86" s="99"/>
      <c r="I86" s="38"/>
      <c r="J86" s="38"/>
      <c r="K86" s="38"/>
      <c r="L86" s="38"/>
      <c r="M86" s="38"/>
      <c r="N86" s="38"/>
      <c r="O86" s="38"/>
      <c r="P86" s="38"/>
      <c r="Q86" s="38"/>
      <c r="R86" s="71">
        <f t="shared" si="7"/>
        <v>0</v>
      </c>
      <c r="S86" s="182"/>
      <c r="T86" s="182"/>
      <c r="U86" s="182"/>
      <c r="V86" s="182"/>
      <c r="W86" s="182"/>
      <c r="X86" s="182"/>
      <c r="Y86" s="182"/>
      <c r="Z86" s="182"/>
      <c r="AA86" s="182"/>
      <c r="AB86" s="182"/>
      <c r="AC86" s="182"/>
      <c r="AD86" s="182"/>
      <c r="AE86" s="182"/>
      <c r="AF86" s="182"/>
    </row>
    <row r="87" spans="1:32" s="20" customFormat="1" ht="13.2" customHeight="1" x14ac:dyDescent="0.25">
      <c r="A87" s="200"/>
      <c r="B87" s="213" t="s">
        <v>46</v>
      </c>
      <c r="C87" s="202"/>
      <c r="D87" s="202"/>
      <c r="E87" s="202"/>
      <c r="F87" s="202"/>
      <c r="G87" s="115" t="s">
        <v>11</v>
      </c>
      <c r="H87" s="99"/>
      <c r="I87" s="38"/>
      <c r="J87" s="38"/>
      <c r="K87" s="38"/>
      <c r="L87" s="38"/>
      <c r="M87" s="38"/>
      <c r="N87" s="38"/>
      <c r="O87" s="38"/>
      <c r="P87" s="38"/>
      <c r="Q87" s="38"/>
      <c r="R87" s="71">
        <f t="shared" si="7"/>
        <v>0</v>
      </c>
      <c r="S87" s="182"/>
      <c r="T87" s="182"/>
      <c r="U87" s="182"/>
      <c r="V87" s="182"/>
      <c r="W87" s="182"/>
      <c r="X87" s="182"/>
      <c r="Y87" s="182"/>
      <c r="Z87" s="182"/>
      <c r="AA87" s="182"/>
      <c r="AB87" s="182"/>
      <c r="AC87" s="182"/>
      <c r="AD87" s="182"/>
      <c r="AE87" s="182"/>
      <c r="AF87" s="182"/>
    </row>
    <row r="88" spans="1:32" s="20" customFormat="1" ht="26.25" customHeight="1" x14ac:dyDescent="0.25">
      <c r="A88" s="201" t="s">
        <v>30</v>
      </c>
      <c r="B88" s="195" t="s">
        <v>4</v>
      </c>
      <c r="C88" s="195"/>
      <c r="D88" s="195"/>
      <c r="E88" s="195"/>
      <c r="F88" s="196"/>
      <c r="G88" s="191" t="s">
        <v>203</v>
      </c>
      <c r="H88" s="192"/>
      <c r="I88" s="192"/>
      <c r="J88" s="192"/>
      <c r="K88" s="192"/>
      <c r="L88" s="192"/>
      <c r="M88" s="192"/>
      <c r="N88" s="192"/>
      <c r="O88" s="192"/>
      <c r="P88" s="192"/>
      <c r="Q88" s="193"/>
      <c r="R88" s="44" t="s">
        <v>17</v>
      </c>
      <c r="S88" s="182"/>
      <c r="T88" s="182"/>
      <c r="U88" s="182"/>
      <c r="V88" s="182"/>
      <c r="W88" s="182"/>
      <c r="X88" s="182"/>
      <c r="Y88" s="182"/>
      <c r="Z88" s="182"/>
      <c r="AA88" s="182"/>
      <c r="AB88" s="182"/>
      <c r="AC88" s="182"/>
      <c r="AD88" s="182"/>
      <c r="AE88" s="182"/>
      <c r="AF88" s="182"/>
    </row>
    <row r="89" spans="1:32" s="20" customFormat="1" ht="67.05" customHeight="1" x14ac:dyDescent="0.25">
      <c r="A89" s="201"/>
      <c r="B89" s="210"/>
      <c r="C89" s="210"/>
      <c r="D89" s="210"/>
      <c r="E89" s="210"/>
      <c r="F89" s="210"/>
      <c r="G89" s="22" t="s">
        <v>116</v>
      </c>
      <c r="H89" s="46" t="s">
        <v>117</v>
      </c>
      <c r="I89" s="38"/>
      <c r="J89" s="38"/>
      <c r="K89" s="38"/>
      <c r="L89" s="48"/>
      <c r="M89" s="48"/>
      <c r="N89" s="48"/>
      <c r="O89" s="23"/>
      <c r="P89" s="48"/>
      <c r="Q89" s="48"/>
      <c r="R89" s="119" t="s">
        <v>16</v>
      </c>
      <c r="S89" s="182"/>
      <c r="T89" s="182"/>
      <c r="U89" s="182"/>
      <c r="V89" s="182"/>
      <c r="W89" s="182"/>
      <c r="X89" s="182"/>
      <c r="Y89" s="182"/>
      <c r="Z89" s="182"/>
      <c r="AA89" s="182"/>
      <c r="AB89" s="182"/>
      <c r="AC89" s="182"/>
      <c r="AD89" s="182"/>
      <c r="AE89" s="182"/>
      <c r="AF89" s="182"/>
    </row>
    <row r="90" spans="1:32" s="20" customFormat="1" ht="15.6" x14ac:dyDescent="0.25">
      <c r="A90" s="201"/>
      <c r="B90" s="123" t="s">
        <v>167</v>
      </c>
      <c r="C90" s="123"/>
      <c r="D90" s="123"/>
      <c r="E90" s="123"/>
      <c r="F90" s="123"/>
      <c r="G90" s="23"/>
      <c r="H90" s="92"/>
      <c r="I90" s="38"/>
      <c r="J90" s="38"/>
      <c r="K90" s="38"/>
      <c r="L90" s="48"/>
      <c r="M90" s="48"/>
      <c r="N90" s="48"/>
      <c r="O90" s="23"/>
      <c r="P90" s="48"/>
      <c r="Q90" s="48"/>
      <c r="R90" s="59">
        <f>(H90/2)</f>
        <v>0</v>
      </c>
      <c r="S90" s="182"/>
      <c r="T90" s="182"/>
      <c r="U90" s="182"/>
      <c r="V90" s="182"/>
      <c r="W90" s="182"/>
      <c r="X90" s="182"/>
      <c r="Y90" s="182"/>
      <c r="Z90" s="182"/>
      <c r="AA90" s="182"/>
      <c r="AB90" s="182"/>
      <c r="AC90" s="182"/>
      <c r="AD90" s="182"/>
      <c r="AE90" s="182"/>
      <c r="AF90" s="182"/>
    </row>
    <row r="91" spans="1:32" s="20" customFormat="1" ht="26.25" customHeight="1" x14ac:dyDescent="0.25">
      <c r="A91" s="201"/>
      <c r="B91" s="211" t="s">
        <v>55</v>
      </c>
      <c r="C91" s="211"/>
      <c r="D91" s="211"/>
      <c r="E91" s="211"/>
      <c r="F91" s="211"/>
      <c r="G91" s="38"/>
      <c r="H91" s="98"/>
      <c r="I91" s="38"/>
      <c r="J91" s="38"/>
      <c r="K91" s="38"/>
      <c r="L91" s="38"/>
      <c r="M91" s="38"/>
      <c r="N91" s="38"/>
      <c r="O91" s="38"/>
      <c r="P91" s="38"/>
      <c r="Q91" s="38"/>
      <c r="R91" s="59">
        <f>H91</f>
        <v>0</v>
      </c>
      <c r="S91" s="182"/>
      <c r="T91" s="182"/>
      <c r="U91" s="182"/>
      <c r="V91" s="182"/>
      <c r="W91" s="182"/>
      <c r="X91" s="182"/>
      <c r="Y91" s="182"/>
      <c r="Z91" s="182"/>
      <c r="AA91" s="182"/>
      <c r="AB91" s="182"/>
      <c r="AC91" s="182"/>
      <c r="AD91" s="182"/>
      <c r="AE91" s="182"/>
      <c r="AF91" s="182"/>
    </row>
    <row r="92" spans="1:32" s="20" customFormat="1" ht="16.2" thickBot="1" x14ac:dyDescent="0.3">
      <c r="A92" s="190" t="s">
        <v>165</v>
      </c>
      <c r="B92" s="190"/>
      <c r="C92" s="190"/>
      <c r="D92" s="190"/>
      <c r="E92" s="190"/>
      <c r="F92" s="190"/>
      <c r="G92" s="190"/>
      <c r="H92" s="190"/>
      <c r="I92" s="190"/>
      <c r="J92" s="190"/>
      <c r="K92" s="190"/>
      <c r="L92" s="190"/>
      <c r="M92" s="190"/>
      <c r="N92" s="190"/>
      <c r="O92" s="190"/>
      <c r="P92" s="73">
        <f>'2 Externe Praktika plus'!M52</f>
        <v>0</v>
      </c>
      <c r="Q92" s="73">
        <f>'3 Externe Praktika minus'!M52</f>
        <v>0</v>
      </c>
      <c r="R92" s="74">
        <f>R71+R73+R74+R78+R79+R81+R82+R83+R84+R85+R86+R87+R90+R91+P92-Q92</f>
        <v>0</v>
      </c>
      <c r="S92" s="182"/>
      <c r="T92" s="182"/>
      <c r="U92" s="182"/>
      <c r="V92" s="182"/>
      <c r="W92" s="182"/>
      <c r="X92" s="182"/>
      <c r="Y92" s="182"/>
      <c r="Z92" s="182"/>
      <c r="AA92" s="182"/>
      <c r="AB92" s="182"/>
      <c r="AC92" s="182"/>
      <c r="AD92" s="182"/>
      <c r="AE92" s="182"/>
      <c r="AF92" s="182"/>
    </row>
    <row r="93" spans="1:32" s="20" customFormat="1" x14ac:dyDescent="0.25">
      <c r="A93" s="115"/>
      <c r="B93" s="115"/>
      <c r="C93" s="115"/>
      <c r="D93" s="115"/>
      <c r="E93" s="115"/>
      <c r="F93" s="115"/>
      <c r="G93" s="115"/>
      <c r="H93" s="115"/>
      <c r="I93" s="115"/>
      <c r="J93" s="115"/>
      <c r="K93" s="115"/>
      <c r="L93" s="115"/>
      <c r="M93" s="115"/>
      <c r="N93" s="115"/>
      <c r="O93" s="115"/>
      <c r="P93" s="115"/>
      <c r="Q93" s="115"/>
      <c r="R93" s="115"/>
      <c r="S93" s="182"/>
      <c r="T93" s="182"/>
      <c r="U93" s="182"/>
      <c r="V93" s="182"/>
      <c r="W93" s="182"/>
      <c r="X93" s="182"/>
      <c r="Y93" s="182"/>
      <c r="Z93" s="182"/>
      <c r="AA93" s="182"/>
      <c r="AB93" s="182"/>
      <c r="AC93" s="182"/>
      <c r="AD93" s="182"/>
      <c r="AE93" s="182"/>
      <c r="AF93" s="182"/>
    </row>
    <row r="94" spans="1:32" s="20" customFormat="1" x14ac:dyDescent="0.25">
      <c r="A94" s="204" t="s">
        <v>122</v>
      </c>
      <c r="B94" s="204"/>
      <c r="C94" s="204"/>
      <c r="D94" s="204"/>
      <c r="E94" s="204"/>
      <c r="F94" s="204"/>
      <c r="G94" s="204"/>
      <c r="H94" s="204"/>
      <c r="I94" s="204"/>
      <c r="J94" s="204"/>
      <c r="K94" s="204"/>
      <c r="L94" s="204"/>
      <c r="M94" s="204"/>
      <c r="N94" s="204"/>
      <c r="O94" s="204"/>
      <c r="P94" s="204"/>
      <c r="Q94" s="204"/>
      <c r="R94" s="205">
        <f>R44+R65+R92</f>
        <v>0</v>
      </c>
      <c r="S94" s="182"/>
      <c r="T94" s="182"/>
      <c r="U94" s="182"/>
      <c r="V94" s="182"/>
      <c r="W94" s="182"/>
      <c r="X94" s="182"/>
      <c r="Y94" s="182"/>
      <c r="Z94" s="182"/>
      <c r="AA94" s="182"/>
      <c r="AB94" s="182"/>
      <c r="AC94" s="182"/>
      <c r="AD94" s="182"/>
      <c r="AE94" s="182"/>
      <c r="AF94" s="182"/>
    </row>
    <row r="95" spans="1:32" s="20" customFormat="1" ht="13.8" thickBot="1" x14ac:dyDescent="0.3">
      <c r="A95" s="204"/>
      <c r="B95" s="204"/>
      <c r="C95" s="204"/>
      <c r="D95" s="204"/>
      <c r="E95" s="204"/>
      <c r="F95" s="204"/>
      <c r="G95" s="204"/>
      <c r="H95" s="204"/>
      <c r="I95" s="204"/>
      <c r="J95" s="204"/>
      <c r="K95" s="204"/>
      <c r="L95" s="204"/>
      <c r="M95" s="204"/>
      <c r="N95" s="204"/>
      <c r="O95" s="204"/>
      <c r="P95" s="204"/>
      <c r="Q95" s="204"/>
      <c r="R95" s="205"/>
      <c r="S95" s="182"/>
      <c r="T95" s="182"/>
      <c r="U95" s="182"/>
      <c r="V95" s="182"/>
      <c r="W95" s="182"/>
      <c r="X95" s="182"/>
      <c r="Y95" s="182"/>
      <c r="Z95" s="182"/>
      <c r="AA95" s="182"/>
      <c r="AB95" s="182"/>
      <c r="AC95" s="182"/>
      <c r="AD95" s="182"/>
      <c r="AE95" s="182"/>
      <c r="AF95" s="182"/>
    </row>
    <row r="96" spans="1:32" ht="13.8" thickTop="1" x14ac:dyDescent="0.25">
      <c r="A96" s="18"/>
      <c r="B96" s="18"/>
      <c r="C96" s="18"/>
      <c r="D96" s="18"/>
      <c r="E96" s="18"/>
      <c r="F96" s="18"/>
      <c r="G96" s="18"/>
      <c r="H96" s="18"/>
      <c r="I96" s="18"/>
      <c r="J96" s="18"/>
      <c r="K96" s="18"/>
      <c r="L96" s="18"/>
      <c r="M96" s="18"/>
      <c r="N96" s="18"/>
      <c r="O96" s="18"/>
      <c r="P96" s="18"/>
      <c r="Q96" s="18"/>
      <c r="R96" s="158"/>
    </row>
    <row r="98" spans="1:18" x14ac:dyDescent="0.25">
      <c r="A98" s="228" t="s">
        <v>67</v>
      </c>
      <c r="B98" s="228"/>
      <c r="C98" s="228"/>
      <c r="D98" s="228"/>
      <c r="E98" s="228"/>
      <c r="F98" s="228"/>
      <c r="G98" s="228"/>
      <c r="H98" s="228"/>
      <c r="I98" s="228"/>
      <c r="J98" s="228"/>
      <c r="K98" s="228"/>
      <c r="L98" s="228"/>
      <c r="M98" s="228"/>
      <c r="N98" s="228"/>
      <c r="O98" s="228"/>
      <c r="P98" s="228"/>
      <c r="Q98" s="228"/>
      <c r="R98" s="228"/>
    </row>
    <row r="99" spans="1:18" x14ac:dyDescent="0.25">
      <c r="A99" s="173" t="s">
        <v>56</v>
      </c>
      <c r="B99" s="174" t="s">
        <v>57</v>
      </c>
      <c r="C99" s="229" t="s">
        <v>196</v>
      </c>
      <c r="D99" s="229"/>
      <c r="E99" s="229"/>
      <c r="F99" s="229"/>
      <c r="G99" s="230" t="s">
        <v>58</v>
      </c>
      <c r="H99" s="231"/>
      <c r="I99" s="231"/>
      <c r="J99" s="231"/>
      <c r="K99" s="231"/>
      <c r="L99" s="231"/>
      <c r="M99" s="231"/>
      <c r="N99" s="231"/>
      <c r="O99" s="231"/>
      <c r="P99" s="231"/>
      <c r="Q99" s="231"/>
      <c r="R99" s="231"/>
    </row>
    <row r="100" spans="1:18" x14ac:dyDescent="0.25">
      <c r="A100" s="228" t="s">
        <v>3</v>
      </c>
      <c r="B100" s="228"/>
      <c r="C100" s="228"/>
      <c r="D100" s="228"/>
      <c r="E100" s="228"/>
      <c r="F100" s="228"/>
      <c r="G100" s="228"/>
      <c r="H100" s="228"/>
      <c r="I100" s="228"/>
      <c r="J100" s="228"/>
      <c r="K100" s="228"/>
      <c r="L100" s="228"/>
      <c r="M100" s="228"/>
      <c r="N100" s="228"/>
      <c r="O100" s="228"/>
      <c r="P100" s="228"/>
      <c r="Q100" s="228"/>
      <c r="R100" s="228"/>
    </row>
    <row r="101" spans="1:18" ht="39.6" customHeight="1" x14ac:dyDescent="0.25">
      <c r="A101" s="5" t="s">
        <v>59</v>
      </c>
      <c r="B101" s="5" t="s">
        <v>231</v>
      </c>
      <c r="C101" s="227" t="s">
        <v>218</v>
      </c>
      <c r="D101" s="227"/>
      <c r="E101" s="227"/>
      <c r="F101" s="227"/>
      <c r="G101" s="227" t="s">
        <v>194</v>
      </c>
      <c r="H101" s="227"/>
      <c r="I101" s="227"/>
      <c r="J101" s="227"/>
      <c r="K101" s="227"/>
      <c r="L101" s="227"/>
      <c r="M101" s="227"/>
      <c r="N101" s="227"/>
      <c r="O101" s="227"/>
      <c r="P101" s="227"/>
      <c r="Q101" s="227"/>
      <c r="R101" s="227"/>
    </row>
    <row r="102" spans="1:18" ht="39.6" customHeight="1" x14ac:dyDescent="0.25">
      <c r="A102" s="5" t="s">
        <v>60</v>
      </c>
      <c r="B102" s="5" t="s">
        <v>169</v>
      </c>
      <c r="C102" s="227" t="s">
        <v>170</v>
      </c>
      <c r="D102" s="227"/>
      <c r="E102" s="227"/>
      <c r="F102" s="227"/>
      <c r="G102" s="227" t="s">
        <v>197</v>
      </c>
      <c r="H102" s="227"/>
      <c r="I102" s="227"/>
      <c r="J102" s="227"/>
      <c r="K102" s="227"/>
      <c r="L102" s="227"/>
      <c r="M102" s="227"/>
      <c r="N102" s="227"/>
      <c r="O102" s="227"/>
      <c r="P102" s="227"/>
      <c r="Q102" s="227"/>
      <c r="R102" s="227"/>
    </row>
    <row r="103" spans="1:18" ht="54.6" customHeight="1" x14ac:dyDescent="0.25">
      <c r="A103" s="5" t="s">
        <v>61</v>
      </c>
      <c r="B103" s="5" t="s">
        <v>235</v>
      </c>
      <c r="C103" s="227" t="s">
        <v>171</v>
      </c>
      <c r="D103" s="227"/>
      <c r="E103" s="227"/>
      <c r="F103" s="227"/>
      <c r="G103" s="227" t="s">
        <v>244</v>
      </c>
      <c r="H103" s="227"/>
      <c r="I103" s="227"/>
      <c r="J103" s="227"/>
      <c r="K103" s="227"/>
      <c r="L103" s="227"/>
      <c r="M103" s="227"/>
      <c r="N103" s="227"/>
      <c r="O103" s="227"/>
      <c r="P103" s="227"/>
      <c r="Q103" s="227"/>
      <c r="R103" s="227"/>
    </row>
    <row r="104" spans="1:18" ht="39.6" customHeight="1" x14ac:dyDescent="0.25">
      <c r="A104" s="5" t="s">
        <v>62</v>
      </c>
      <c r="B104" s="6" t="s">
        <v>241</v>
      </c>
      <c r="C104" s="227" t="s">
        <v>31</v>
      </c>
      <c r="D104" s="227"/>
      <c r="E104" s="227"/>
      <c r="F104" s="227"/>
      <c r="G104" s="227" t="s">
        <v>198</v>
      </c>
      <c r="H104" s="227"/>
      <c r="I104" s="227"/>
      <c r="J104" s="227"/>
      <c r="K104" s="227"/>
      <c r="L104" s="227"/>
      <c r="M104" s="227"/>
      <c r="N104" s="227"/>
      <c r="O104" s="227"/>
      <c r="P104" s="227"/>
      <c r="Q104" s="227"/>
      <c r="R104" s="227"/>
    </row>
    <row r="105" spans="1:18" ht="39.6" customHeight="1" x14ac:dyDescent="0.25">
      <c r="A105" s="5" t="s">
        <v>63</v>
      </c>
      <c r="B105" s="6" t="s">
        <v>238</v>
      </c>
      <c r="C105" s="227" t="s">
        <v>172</v>
      </c>
      <c r="D105" s="227"/>
      <c r="E105" s="227"/>
      <c r="F105" s="227"/>
      <c r="G105" s="227" t="s">
        <v>219</v>
      </c>
      <c r="H105" s="227"/>
      <c r="I105" s="227"/>
      <c r="J105" s="227"/>
      <c r="K105" s="227"/>
      <c r="L105" s="227"/>
      <c r="M105" s="227"/>
      <c r="N105" s="227"/>
      <c r="O105" s="227"/>
      <c r="P105" s="227"/>
      <c r="Q105" s="227"/>
      <c r="R105" s="227"/>
    </row>
    <row r="106" spans="1:18" x14ac:dyDescent="0.25">
      <c r="A106" s="233" t="s">
        <v>9</v>
      </c>
      <c r="B106" s="233"/>
      <c r="C106" s="233"/>
      <c r="D106" s="233"/>
      <c r="E106" s="233"/>
      <c r="F106" s="233"/>
      <c r="G106" s="233"/>
      <c r="H106" s="233"/>
      <c r="I106" s="233"/>
      <c r="J106" s="233"/>
      <c r="K106" s="233"/>
      <c r="L106" s="233"/>
      <c r="M106" s="233"/>
      <c r="N106" s="233"/>
      <c r="O106" s="233"/>
      <c r="P106" s="233"/>
      <c r="Q106" s="233"/>
      <c r="R106" s="233"/>
    </row>
    <row r="107" spans="1:18" ht="39.6" customHeight="1" x14ac:dyDescent="0.25">
      <c r="A107" s="5" t="s">
        <v>59</v>
      </c>
      <c r="B107" s="5" t="s">
        <v>232</v>
      </c>
      <c r="C107" s="227" t="s">
        <v>218</v>
      </c>
      <c r="D107" s="227"/>
      <c r="E107" s="227"/>
      <c r="F107" s="227"/>
      <c r="G107" s="227" t="s">
        <v>168</v>
      </c>
      <c r="H107" s="227"/>
      <c r="I107" s="227"/>
      <c r="J107" s="227"/>
      <c r="K107" s="227"/>
      <c r="L107" s="227"/>
      <c r="M107" s="227"/>
      <c r="N107" s="227"/>
      <c r="O107" s="227"/>
      <c r="P107" s="227"/>
      <c r="Q107" s="227"/>
      <c r="R107" s="227"/>
    </row>
    <row r="108" spans="1:18" ht="39.6" customHeight="1" x14ac:dyDescent="0.25">
      <c r="A108" s="5" t="s">
        <v>60</v>
      </c>
      <c r="B108" s="5" t="s">
        <v>234</v>
      </c>
      <c r="C108" s="227" t="s">
        <v>170</v>
      </c>
      <c r="D108" s="227"/>
      <c r="E108" s="227"/>
      <c r="F108" s="227"/>
      <c r="G108" s="227" t="s">
        <v>197</v>
      </c>
      <c r="H108" s="227"/>
      <c r="I108" s="227"/>
      <c r="J108" s="227"/>
      <c r="K108" s="227"/>
      <c r="L108" s="227"/>
      <c r="M108" s="227"/>
      <c r="N108" s="227"/>
      <c r="O108" s="227"/>
      <c r="P108" s="227"/>
      <c r="Q108" s="227"/>
      <c r="R108" s="227"/>
    </row>
    <row r="109" spans="1:18" ht="54" customHeight="1" x14ac:dyDescent="0.25">
      <c r="A109" s="5" t="s">
        <v>61</v>
      </c>
      <c r="B109" s="5" t="s">
        <v>236</v>
      </c>
      <c r="C109" s="227" t="s">
        <v>171</v>
      </c>
      <c r="D109" s="227"/>
      <c r="E109" s="227"/>
      <c r="F109" s="227"/>
      <c r="G109" s="227" t="s">
        <v>245</v>
      </c>
      <c r="H109" s="227"/>
      <c r="I109" s="227"/>
      <c r="J109" s="227"/>
      <c r="K109" s="227"/>
      <c r="L109" s="227"/>
      <c r="M109" s="227"/>
      <c r="N109" s="227"/>
      <c r="O109" s="227"/>
      <c r="P109" s="227"/>
      <c r="Q109" s="227"/>
      <c r="R109" s="227"/>
    </row>
    <row r="110" spans="1:18" ht="39.6" customHeight="1" x14ac:dyDescent="0.25">
      <c r="A110" s="5" t="s">
        <v>62</v>
      </c>
      <c r="B110" s="6" t="s">
        <v>242</v>
      </c>
      <c r="C110" s="227" t="s">
        <v>33</v>
      </c>
      <c r="D110" s="227"/>
      <c r="E110" s="227"/>
      <c r="F110" s="227"/>
      <c r="G110" s="227" t="s">
        <v>199</v>
      </c>
      <c r="H110" s="227"/>
      <c r="I110" s="227"/>
      <c r="J110" s="227"/>
      <c r="K110" s="227"/>
      <c r="L110" s="227"/>
      <c r="M110" s="227"/>
      <c r="N110" s="227"/>
      <c r="O110" s="227"/>
      <c r="P110" s="227"/>
      <c r="Q110" s="227"/>
      <c r="R110" s="227"/>
    </row>
    <row r="111" spans="1:18" ht="39.6" customHeight="1" x14ac:dyDescent="0.25">
      <c r="A111" s="5" t="s">
        <v>63</v>
      </c>
      <c r="B111" s="6" t="s">
        <v>239</v>
      </c>
      <c r="C111" s="227" t="s">
        <v>120</v>
      </c>
      <c r="D111" s="227"/>
      <c r="E111" s="227"/>
      <c r="F111" s="227"/>
      <c r="G111" s="227" t="s">
        <v>221</v>
      </c>
      <c r="H111" s="227"/>
      <c r="I111" s="227"/>
      <c r="J111" s="227"/>
      <c r="K111" s="227"/>
      <c r="L111" s="227"/>
      <c r="M111" s="227"/>
      <c r="N111" s="227"/>
      <c r="O111" s="227"/>
      <c r="P111" s="227"/>
      <c r="Q111" s="227"/>
      <c r="R111" s="227"/>
    </row>
    <row r="112" spans="1:18" x14ac:dyDescent="0.25">
      <c r="A112" s="233" t="s">
        <v>34</v>
      </c>
      <c r="B112" s="233"/>
      <c r="C112" s="233"/>
      <c r="D112" s="233"/>
      <c r="E112" s="233"/>
      <c r="F112" s="233"/>
      <c r="G112" s="233"/>
      <c r="H112" s="233"/>
      <c r="I112" s="233"/>
      <c r="J112" s="233"/>
      <c r="K112" s="233"/>
      <c r="L112" s="233"/>
      <c r="M112" s="233"/>
      <c r="N112" s="233"/>
      <c r="O112" s="233"/>
      <c r="P112" s="233"/>
      <c r="Q112" s="233"/>
      <c r="R112" s="233"/>
    </row>
    <row r="113" spans="1:18" ht="39.6" customHeight="1" x14ac:dyDescent="0.25">
      <c r="A113" s="5" t="s">
        <v>59</v>
      </c>
      <c r="B113" s="5" t="s">
        <v>233</v>
      </c>
      <c r="C113" s="227" t="s">
        <v>218</v>
      </c>
      <c r="D113" s="227"/>
      <c r="E113" s="227"/>
      <c r="F113" s="227"/>
      <c r="G113" s="227" t="s">
        <v>168</v>
      </c>
      <c r="H113" s="227"/>
      <c r="I113" s="227"/>
      <c r="J113" s="227"/>
      <c r="K113" s="227"/>
      <c r="L113" s="227"/>
      <c r="M113" s="227"/>
      <c r="N113" s="227"/>
      <c r="O113" s="227"/>
      <c r="P113" s="227"/>
      <c r="Q113" s="227"/>
      <c r="R113" s="227"/>
    </row>
    <row r="114" spans="1:18" ht="54" customHeight="1" x14ac:dyDescent="0.25">
      <c r="A114" s="5" t="s">
        <v>61</v>
      </c>
      <c r="B114" s="5" t="s">
        <v>237</v>
      </c>
      <c r="C114" s="227" t="s">
        <v>171</v>
      </c>
      <c r="D114" s="227"/>
      <c r="E114" s="227"/>
      <c r="F114" s="227"/>
      <c r="G114" s="227" t="s">
        <v>246</v>
      </c>
      <c r="H114" s="227"/>
      <c r="I114" s="227"/>
      <c r="J114" s="227"/>
      <c r="K114" s="227"/>
      <c r="L114" s="227"/>
      <c r="M114" s="227"/>
      <c r="N114" s="227"/>
      <c r="O114" s="227"/>
      <c r="P114" s="227"/>
      <c r="Q114" s="227"/>
      <c r="R114" s="227"/>
    </row>
    <row r="115" spans="1:18" ht="39.6" customHeight="1" x14ac:dyDescent="0.25">
      <c r="A115" s="5" t="s">
        <v>62</v>
      </c>
      <c r="B115" s="6" t="s">
        <v>243</v>
      </c>
      <c r="C115" s="227" t="s">
        <v>51</v>
      </c>
      <c r="D115" s="227"/>
      <c r="E115" s="227"/>
      <c r="F115" s="227"/>
      <c r="G115" s="227" t="s">
        <v>199</v>
      </c>
      <c r="H115" s="227"/>
      <c r="I115" s="227"/>
      <c r="J115" s="227"/>
      <c r="K115" s="227"/>
      <c r="L115" s="227"/>
      <c r="M115" s="227"/>
      <c r="N115" s="227"/>
      <c r="O115" s="227"/>
      <c r="P115" s="227"/>
      <c r="Q115" s="227"/>
      <c r="R115" s="227"/>
    </row>
    <row r="116" spans="1:18" ht="39.6" customHeight="1" x14ac:dyDescent="0.25">
      <c r="A116" s="5" t="s">
        <v>63</v>
      </c>
      <c r="B116" s="6" t="s">
        <v>240</v>
      </c>
      <c r="C116" s="227" t="s">
        <v>121</v>
      </c>
      <c r="D116" s="227"/>
      <c r="E116" s="227"/>
      <c r="F116" s="227"/>
      <c r="G116" s="227" t="s">
        <v>220</v>
      </c>
      <c r="H116" s="227"/>
      <c r="I116" s="227"/>
      <c r="J116" s="227"/>
      <c r="K116" s="227"/>
      <c r="L116" s="227"/>
      <c r="M116" s="227"/>
      <c r="N116" s="227"/>
      <c r="O116" s="227"/>
      <c r="P116" s="227"/>
      <c r="Q116" s="227"/>
      <c r="R116" s="227"/>
    </row>
  </sheetData>
  <sheetProtection algorithmName="SHA-512" hashValue="s8GBoupze+LSjdyZmgh15DLrY1sl56sHGMQIkSjrU2v1cwQ+VqDFwZq06vapw3boBueqUvB+t3xgXAHXD64viQ==" saltValue="xdpYH1u8Ku7rlWk7btp2QQ==" spinCount="100000" sheet="1" scenarios="1"/>
  <sortState ref="T8:T22">
    <sortCondition ref="T8"/>
  </sortState>
  <mergeCells count="184">
    <mergeCell ref="B59:F59"/>
    <mergeCell ref="A52:A60"/>
    <mergeCell ref="B60:F60"/>
    <mergeCell ref="B25:F25"/>
    <mergeCell ref="B26:F26"/>
    <mergeCell ref="B27:F27"/>
    <mergeCell ref="G21:L21"/>
    <mergeCell ref="G111:R111"/>
    <mergeCell ref="A112:R112"/>
    <mergeCell ref="C113:F113"/>
    <mergeCell ref="C114:F114"/>
    <mergeCell ref="C115:F115"/>
    <mergeCell ref="C111:F111"/>
    <mergeCell ref="G107:R107"/>
    <mergeCell ref="B41:F41"/>
    <mergeCell ref="P22:P23"/>
    <mergeCell ref="B37:F37"/>
    <mergeCell ref="B38:F38"/>
    <mergeCell ref="B28:F28"/>
    <mergeCell ref="B30:F30"/>
    <mergeCell ref="G30:P30"/>
    <mergeCell ref="B31:F31"/>
    <mergeCell ref="B32:F32"/>
    <mergeCell ref="B33:F33"/>
    <mergeCell ref="A40:A43"/>
    <mergeCell ref="B40:F40"/>
    <mergeCell ref="B42:F42"/>
    <mergeCell ref="B35:F35"/>
    <mergeCell ref="B84:F84"/>
    <mergeCell ref="B85:F85"/>
    <mergeCell ref="B86:F86"/>
    <mergeCell ref="C108:F108"/>
    <mergeCell ref="C109:F109"/>
    <mergeCell ref="C110:F110"/>
    <mergeCell ref="B17:F17"/>
    <mergeCell ref="G108:R108"/>
    <mergeCell ref="G109:R109"/>
    <mergeCell ref="G110:R110"/>
    <mergeCell ref="B29:F29"/>
    <mergeCell ref="G34:O34"/>
    <mergeCell ref="B34:F34"/>
    <mergeCell ref="P34:Q34"/>
    <mergeCell ref="B87:F87"/>
    <mergeCell ref="B66:F66"/>
    <mergeCell ref="B56:F56"/>
    <mergeCell ref="B49:F49"/>
    <mergeCell ref="G49:P49"/>
    <mergeCell ref="B50:F50"/>
    <mergeCell ref="B51:F51"/>
    <mergeCell ref="B39:F39"/>
    <mergeCell ref="G24:P24"/>
    <mergeCell ref="C116:F116"/>
    <mergeCell ref="G113:R113"/>
    <mergeCell ref="G114:R114"/>
    <mergeCell ref="G115:R115"/>
    <mergeCell ref="G116:R116"/>
    <mergeCell ref="A98:R98"/>
    <mergeCell ref="C99:F99"/>
    <mergeCell ref="G99:R99"/>
    <mergeCell ref="A100:R100"/>
    <mergeCell ref="C101:F101"/>
    <mergeCell ref="C102:F102"/>
    <mergeCell ref="C103:F103"/>
    <mergeCell ref="C104:F104"/>
    <mergeCell ref="C105:F105"/>
    <mergeCell ref="G101:R101"/>
    <mergeCell ref="G102:R102"/>
    <mergeCell ref="G103:R103"/>
    <mergeCell ref="G104:R104"/>
    <mergeCell ref="G105:R105"/>
    <mergeCell ref="A106:R106"/>
    <mergeCell ref="C107:F107"/>
    <mergeCell ref="M21:O21"/>
    <mergeCell ref="P21:Q21"/>
    <mergeCell ref="G22:G23"/>
    <mergeCell ref="H22:K22"/>
    <mergeCell ref="L22:L23"/>
    <mergeCell ref="M22:M23"/>
    <mergeCell ref="N22:N23"/>
    <mergeCell ref="B21:F21"/>
    <mergeCell ref="B22:F23"/>
    <mergeCell ref="O22:O23"/>
    <mergeCell ref="B3:E3"/>
    <mergeCell ref="G3:H3"/>
    <mergeCell ref="I3:J3"/>
    <mergeCell ref="L3:M3"/>
    <mergeCell ref="A5:R5"/>
    <mergeCell ref="B8:F8"/>
    <mergeCell ref="B9:F9"/>
    <mergeCell ref="B10:F10"/>
    <mergeCell ref="B11:F11"/>
    <mergeCell ref="G6:L6"/>
    <mergeCell ref="M6:O6"/>
    <mergeCell ref="P6:Q6"/>
    <mergeCell ref="B6:F6"/>
    <mergeCell ref="B7:F7"/>
    <mergeCell ref="A46:R46"/>
    <mergeCell ref="B48:F48"/>
    <mergeCell ref="A47:A51"/>
    <mergeCell ref="B47:F47"/>
    <mergeCell ref="G47:L47"/>
    <mergeCell ref="M47:O47"/>
    <mergeCell ref="P47:Q47"/>
    <mergeCell ref="A44:O44"/>
    <mergeCell ref="B14:F14"/>
    <mergeCell ref="B15:F15"/>
    <mergeCell ref="B16:F16"/>
    <mergeCell ref="B18:F18"/>
    <mergeCell ref="B19:F19"/>
    <mergeCell ref="B20:F20"/>
    <mergeCell ref="A6:A20"/>
    <mergeCell ref="A21:A39"/>
    <mergeCell ref="B36:F36"/>
    <mergeCell ref="G36:P36"/>
    <mergeCell ref="B12:F12"/>
    <mergeCell ref="G43:P43"/>
    <mergeCell ref="B13:F13"/>
    <mergeCell ref="Q22:Q23"/>
    <mergeCell ref="R22:R23"/>
    <mergeCell ref="B24:F24"/>
    <mergeCell ref="R53:R54"/>
    <mergeCell ref="B55:F55"/>
    <mergeCell ref="B61:F61"/>
    <mergeCell ref="B62:F62"/>
    <mergeCell ref="A61:A64"/>
    <mergeCell ref="G61:Q61"/>
    <mergeCell ref="B52:F52"/>
    <mergeCell ref="G52:L52"/>
    <mergeCell ref="M52:O52"/>
    <mergeCell ref="P52:Q52"/>
    <mergeCell ref="B53:F54"/>
    <mergeCell ref="G53:G54"/>
    <mergeCell ref="H53:K53"/>
    <mergeCell ref="L53:L54"/>
    <mergeCell ref="M53:M54"/>
    <mergeCell ref="N53:N54"/>
    <mergeCell ref="O53:O54"/>
    <mergeCell ref="P53:P54"/>
    <mergeCell ref="Q53:Q54"/>
    <mergeCell ref="B57:F57"/>
    <mergeCell ref="B58:F58"/>
    <mergeCell ref="B63:F63"/>
    <mergeCell ref="B64:F64"/>
    <mergeCell ref="A94:Q95"/>
    <mergeCell ref="R94:R95"/>
    <mergeCell ref="A65:O65"/>
    <mergeCell ref="A67:R67"/>
    <mergeCell ref="B68:F68"/>
    <mergeCell ref="G68:L68"/>
    <mergeCell ref="M68:O68"/>
    <mergeCell ref="P68:Q68"/>
    <mergeCell ref="B69:F70"/>
    <mergeCell ref="G69:G70"/>
    <mergeCell ref="H69:K69"/>
    <mergeCell ref="L69:L70"/>
    <mergeCell ref="M69:M70"/>
    <mergeCell ref="N69:N70"/>
    <mergeCell ref="O69:O70"/>
    <mergeCell ref="P69:P70"/>
    <mergeCell ref="Q69:Q70"/>
    <mergeCell ref="R69:R70"/>
    <mergeCell ref="B89:F89"/>
    <mergeCell ref="B91:F91"/>
    <mergeCell ref="B88:F88"/>
    <mergeCell ref="B74:F74"/>
    <mergeCell ref="B80:F80"/>
    <mergeCell ref="B81:F81"/>
    <mergeCell ref="A92:O92"/>
    <mergeCell ref="G88:Q88"/>
    <mergeCell ref="G72:P72"/>
    <mergeCell ref="B75:F75"/>
    <mergeCell ref="G75:O75"/>
    <mergeCell ref="P75:Q75"/>
    <mergeCell ref="B76:F76"/>
    <mergeCell ref="B77:F77"/>
    <mergeCell ref="B78:F78"/>
    <mergeCell ref="B79:F79"/>
    <mergeCell ref="A68:A87"/>
    <mergeCell ref="A88:A91"/>
    <mergeCell ref="B82:F82"/>
    <mergeCell ref="B83:F83"/>
    <mergeCell ref="B71:F71"/>
    <mergeCell ref="B72:F72"/>
    <mergeCell ref="B73:F73"/>
  </mergeCells>
  <pageMargins left="0.7" right="0.7" top="0.78740157499999996" bottom="0.78740157499999996" header="0.3" footer="0.3"/>
  <pageSetup paperSize="9" scale="28" orientation="portrait" horizontalDpi="360" verticalDpi="360" r:id="rId1"/>
  <ignoredErrors>
    <ignoredError sqref="R40" formula="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Inhaltsverzeichnis!$B$11:$B$26</xm:f>
          </x14:formula1>
          <xm:sqref>B3:E3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80" zoomScaleNormal="80" workbookViewId="0">
      <selection activeCell="S48" sqref="S48"/>
    </sheetView>
  </sheetViews>
  <sheetFormatPr baseColWidth="10" defaultRowHeight="13.2" x14ac:dyDescent="0.25"/>
  <cols>
    <col min="1" max="12" width="11.5546875" style="14"/>
    <col min="13" max="13" width="12.77734375" style="14" customWidth="1"/>
    <col min="14" max="16384" width="11.5546875" style="14"/>
  </cols>
  <sheetData>
    <row r="1" spans="1:22" s="8" customFormat="1" ht="17.399999999999999" x14ac:dyDescent="0.3">
      <c r="A1" s="8" t="s">
        <v>209</v>
      </c>
    </row>
    <row r="2" spans="1:22" x14ac:dyDescent="0.25">
      <c r="L2" s="159"/>
      <c r="M2" s="159"/>
      <c r="N2" s="159"/>
    </row>
    <row r="3" spans="1:22" s="13" customFormat="1" x14ac:dyDescent="0.25">
      <c r="A3" s="148" t="s">
        <v>0</v>
      </c>
      <c r="B3" s="221"/>
      <c r="C3" s="222"/>
      <c r="D3" s="222"/>
      <c r="E3" s="223"/>
      <c r="F3" s="149"/>
      <c r="G3" s="262" t="s">
        <v>1</v>
      </c>
      <c r="H3" s="262"/>
      <c r="I3" s="263" t="s">
        <v>230</v>
      </c>
      <c r="J3" s="263"/>
      <c r="L3" s="160"/>
      <c r="M3" s="160"/>
      <c r="N3" s="128"/>
      <c r="O3" s="150"/>
    </row>
    <row r="4" spans="1:22" x14ac:dyDescent="0.25">
      <c r="L4" s="159"/>
      <c r="M4" s="159"/>
      <c r="N4" s="159"/>
    </row>
    <row r="5" spans="1:22" ht="42.6" customHeight="1" x14ac:dyDescent="0.25">
      <c r="A5" s="264" t="s">
        <v>4</v>
      </c>
      <c r="B5" s="264"/>
      <c r="C5" s="264"/>
      <c r="D5" s="264"/>
      <c r="E5" s="265"/>
      <c r="F5" s="266" t="s">
        <v>184</v>
      </c>
      <c r="G5" s="267"/>
      <c r="H5" s="266" t="s">
        <v>152</v>
      </c>
      <c r="I5" s="268"/>
      <c r="J5" s="268"/>
      <c r="K5" s="268"/>
      <c r="L5" s="267"/>
      <c r="M5" s="161" t="s">
        <v>125</v>
      </c>
      <c r="N5" s="266" t="s">
        <v>188</v>
      </c>
      <c r="O5" s="268"/>
      <c r="P5" s="268"/>
      <c r="Q5" s="268"/>
      <c r="R5" s="75"/>
      <c r="S5" s="75"/>
      <c r="T5" s="75"/>
    </row>
    <row r="6" spans="1:22" x14ac:dyDescent="0.25">
      <c r="A6" s="241" t="s">
        <v>3</v>
      </c>
      <c r="B6" s="241"/>
      <c r="C6" s="241"/>
      <c r="D6" s="241"/>
      <c r="E6" s="241"/>
      <c r="F6" s="241"/>
      <c r="G6" s="241"/>
      <c r="H6" s="241"/>
      <c r="I6" s="241"/>
      <c r="J6" s="241"/>
      <c r="K6" s="241"/>
      <c r="L6" s="241"/>
      <c r="M6" s="241"/>
      <c r="N6" s="241"/>
      <c r="O6" s="241"/>
      <c r="P6" s="241"/>
      <c r="Q6" s="241"/>
      <c r="S6" s="162"/>
    </row>
    <row r="7" spans="1:22" x14ac:dyDescent="0.25">
      <c r="A7" s="259"/>
      <c r="B7" s="260"/>
      <c r="C7" s="260"/>
      <c r="D7" s="260"/>
      <c r="E7" s="261"/>
      <c r="F7" s="246"/>
      <c r="G7" s="246"/>
      <c r="H7" s="245"/>
      <c r="I7" s="246"/>
      <c r="J7" s="246"/>
      <c r="K7" s="246"/>
      <c r="L7" s="247"/>
      <c r="M7" s="9"/>
      <c r="N7" s="245"/>
      <c r="O7" s="246"/>
      <c r="P7" s="246"/>
      <c r="Q7" s="247"/>
      <c r="S7" s="162" t="s">
        <v>5</v>
      </c>
      <c r="T7" s="85"/>
      <c r="U7" s="85"/>
      <c r="V7" s="85"/>
    </row>
    <row r="8" spans="1:22" x14ac:dyDescent="0.25">
      <c r="A8" s="259"/>
      <c r="B8" s="260"/>
      <c r="C8" s="260"/>
      <c r="D8" s="260"/>
      <c r="E8" s="261"/>
      <c r="F8" s="254"/>
      <c r="G8" s="244"/>
      <c r="H8" s="254"/>
      <c r="I8" s="243"/>
      <c r="J8" s="243"/>
      <c r="K8" s="243"/>
      <c r="L8" s="244"/>
      <c r="M8" s="15"/>
      <c r="N8" s="243"/>
      <c r="O8" s="243"/>
      <c r="P8" s="243"/>
      <c r="Q8" s="244"/>
      <c r="S8" s="162" t="s">
        <v>126</v>
      </c>
      <c r="T8" s="85"/>
      <c r="U8" s="85"/>
      <c r="V8" s="85"/>
    </row>
    <row r="9" spans="1:22" x14ac:dyDescent="0.25">
      <c r="A9" s="259"/>
      <c r="B9" s="260"/>
      <c r="C9" s="260"/>
      <c r="D9" s="260"/>
      <c r="E9" s="261"/>
      <c r="F9" s="245"/>
      <c r="G9" s="247"/>
      <c r="H9" s="245"/>
      <c r="I9" s="246"/>
      <c r="J9" s="246"/>
      <c r="K9" s="246"/>
      <c r="L9" s="247"/>
      <c r="M9" s="9"/>
      <c r="N9" s="245"/>
      <c r="O9" s="246"/>
      <c r="P9" s="246"/>
      <c r="Q9" s="247"/>
      <c r="S9" s="162" t="s">
        <v>127</v>
      </c>
      <c r="T9" s="85"/>
      <c r="U9" s="85"/>
      <c r="V9" s="85"/>
    </row>
    <row r="10" spans="1:22" x14ac:dyDescent="0.25">
      <c r="A10" s="259"/>
      <c r="B10" s="260"/>
      <c r="C10" s="260"/>
      <c r="D10" s="260"/>
      <c r="E10" s="261"/>
      <c r="F10" s="245"/>
      <c r="G10" s="247"/>
      <c r="H10" s="245"/>
      <c r="I10" s="246"/>
      <c r="J10" s="246"/>
      <c r="K10" s="246"/>
      <c r="L10" s="247"/>
      <c r="M10" s="9"/>
      <c r="N10" s="245"/>
      <c r="O10" s="246"/>
      <c r="P10" s="246"/>
      <c r="Q10" s="247"/>
      <c r="S10" s="162" t="s">
        <v>128</v>
      </c>
      <c r="T10" s="85"/>
      <c r="U10" s="85"/>
      <c r="V10" s="85"/>
    </row>
    <row r="11" spans="1:22" x14ac:dyDescent="0.25">
      <c r="A11" s="259"/>
      <c r="B11" s="260"/>
      <c r="C11" s="260"/>
      <c r="D11" s="260"/>
      <c r="E11" s="261"/>
      <c r="F11" s="245"/>
      <c r="G11" s="247"/>
      <c r="H11" s="245"/>
      <c r="I11" s="246"/>
      <c r="J11" s="246"/>
      <c r="K11" s="246"/>
      <c r="L11" s="247"/>
      <c r="M11" s="9"/>
      <c r="N11" s="245"/>
      <c r="O11" s="246"/>
      <c r="P11" s="246"/>
      <c r="Q11" s="247"/>
      <c r="S11" s="162" t="s">
        <v>129</v>
      </c>
      <c r="T11" s="85"/>
      <c r="U11" s="85"/>
      <c r="V11" s="85"/>
    </row>
    <row r="12" spans="1:22" x14ac:dyDescent="0.25">
      <c r="A12" s="259"/>
      <c r="B12" s="260"/>
      <c r="C12" s="260"/>
      <c r="D12" s="260"/>
      <c r="E12" s="261"/>
      <c r="F12" s="245"/>
      <c r="G12" s="247"/>
      <c r="H12" s="245"/>
      <c r="I12" s="246"/>
      <c r="J12" s="246"/>
      <c r="K12" s="246"/>
      <c r="L12" s="247"/>
      <c r="M12" s="9"/>
      <c r="N12" s="245"/>
      <c r="O12" s="246"/>
      <c r="P12" s="246"/>
      <c r="Q12" s="247"/>
      <c r="S12" s="162"/>
      <c r="T12" s="85"/>
      <c r="U12" s="85"/>
      <c r="V12" s="85"/>
    </row>
    <row r="13" spans="1:22" x14ac:dyDescent="0.25">
      <c r="A13" s="259"/>
      <c r="B13" s="260"/>
      <c r="C13" s="260"/>
      <c r="D13" s="260"/>
      <c r="E13" s="261"/>
      <c r="F13" s="254"/>
      <c r="G13" s="244"/>
      <c r="H13" s="254"/>
      <c r="I13" s="243"/>
      <c r="J13" s="243"/>
      <c r="K13" s="243"/>
      <c r="L13" s="244"/>
      <c r="M13" s="15"/>
      <c r="N13" s="243"/>
      <c r="O13" s="243"/>
      <c r="P13" s="243"/>
      <c r="Q13" s="244"/>
      <c r="S13" s="162" t="s">
        <v>131</v>
      </c>
      <c r="T13" s="85"/>
      <c r="U13" s="85"/>
      <c r="V13" s="85"/>
    </row>
    <row r="14" spans="1:22" x14ac:dyDescent="0.25">
      <c r="A14" s="259"/>
      <c r="B14" s="260"/>
      <c r="C14" s="260"/>
      <c r="D14" s="260"/>
      <c r="E14" s="261"/>
      <c r="F14" s="245"/>
      <c r="G14" s="247"/>
      <c r="H14" s="245"/>
      <c r="I14" s="246"/>
      <c r="J14" s="246"/>
      <c r="K14" s="246"/>
      <c r="L14" s="247"/>
      <c r="M14" s="9"/>
      <c r="N14" s="245"/>
      <c r="O14" s="246"/>
      <c r="P14" s="246"/>
      <c r="Q14" s="247"/>
      <c r="S14" s="162"/>
      <c r="T14" s="85"/>
      <c r="U14" s="85"/>
      <c r="V14" s="85"/>
    </row>
    <row r="15" spans="1:22" x14ac:dyDescent="0.25">
      <c r="A15" s="259"/>
      <c r="B15" s="260"/>
      <c r="C15" s="260"/>
      <c r="D15" s="260"/>
      <c r="E15" s="261"/>
      <c r="F15" s="245"/>
      <c r="G15" s="247"/>
      <c r="H15" s="245"/>
      <c r="I15" s="246"/>
      <c r="J15" s="246"/>
      <c r="K15" s="246"/>
      <c r="L15" s="247"/>
      <c r="M15" s="9"/>
      <c r="N15" s="245"/>
      <c r="O15" s="246"/>
      <c r="P15" s="246"/>
      <c r="Q15" s="247"/>
      <c r="S15" s="162" t="s">
        <v>132</v>
      </c>
      <c r="T15" s="85"/>
      <c r="U15" s="85"/>
      <c r="V15" s="85"/>
    </row>
    <row r="16" spans="1:22" x14ac:dyDescent="0.25">
      <c r="A16" s="259"/>
      <c r="B16" s="260"/>
      <c r="C16" s="260"/>
      <c r="D16" s="260"/>
      <c r="E16" s="261"/>
      <c r="F16" s="245"/>
      <c r="G16" s="247"/>
      <c r="H16" s="245"/>
      <c r="I16" s="246"/>
      <c r="J16" s="246"/>
      <c r="K16" s="246"/>
      <c r="L16" s="247"/>
      <c r="M16" s="9"/>
      <c r="N16" s="245"/>
      <c r="O16" s="246"/>
      <c r="P16" s="246"/>
      <c r="Q16" s="247"/>
      <c r="S16" s="162" t="s">
        <v>133</v>
      </c>
      <c r="T16" s="85"/>
      <c r="U16" s="85"/>
      <c r="V16" s="85"/>
    </row>
    <row r="17" spans="1:23" x14ac:dyDescent="0.25">
      <c r="A17" s="259"/>
      <c r="B17" s="260"/>
      <c r="C17" s="260"/>
      <c r="D17" s="260"/>
      <c r="E17" s="261"/>
      <c r="F17" s="250"/>
      <c r="G17" s="249"/>
      <c r="H17" s="250"/>
      <c r="I17" s="248"/>
      <c r="J17" s="248"/>
      <c r="K17" s="248"/>
      <c r="L17" s="249"/>
      <c r="M17" s="10"/>
      <c r="N17" s="250"/>
      <c r="O17" s="248"/>
      <c r="P17" s="248"/>
      <c r="Q17" s="249"/>
      <c r="S17" s="162" t="s">
        <v>134</v>
      </c>
      <c r="T17" s="85"/>
      <c r="U17" s="85"/>
      <c r="V17" s="85"/>
    </row>
    <row r="18" spans="1:23" x14ac:dyDescent="0.25">
      <c r="A18" s="259"/>
      <c r="B18" s="260"/>
      <c r="C18" s="260"/>
      <c r="D18" s="260"/>
      <c r="E18" s="261"/>
      <c r="F18" s="250"/>
      <c r="G18" s="249"/>
      <c r="H18" s="250"/>
      <c r="I18" s="248"/>
      <c r="J18" s="248"/>
      <c r="K18" s="248"/>
      <c r="L18" s="249"/>
      <c r="M18" s="10"/>
      <c r="N18" s="248"/>
      <c r="O18" s="248"/>
      <c r="P18" s="248"/>
      <c r="Q18" s="249"/>
      <c r="S18" s="162" t="s">
        <v>135</v>
      </c>
      <c r="T18" s="85"/>
      <c r="U18" s="85"/>
      <c r="V18" s="85"/>
    </row>
    <row r="19" spans="1:23" x14ac:dyDescent="0.25">
      <c r="A19" s="259"/>
      <c r="B19" s="260"/>
      <c r="C19" s="260"/>
      <c r="D19" s="260"/>
      <c r="E19" s="261"/>
      <c r="F19" s="250"/>
      <c r="G19" s="249"/>
      <c r="H19" s="245"/>
      <c r="I19" s="246"/>
      <c r="J19" s="246"/>
      <c r="K19" s="246"/>
      <c r="L19" s="247"/>
      <c r="M19" s="9"/>
      <c r="N19" s="245"/>
      <c r="O19" s="246"/>
      <c r="P19" s="246"/>
      <c r="Q19" s="247"/>
      <c r="S19" s="162" t="s">
        <v>136</v>
      </c>
      <c r="T19" s="85"/>
      <c r="U19" s="85"/>
      <c r="V19" s="85"/>
    </row>
    <row r="20" spans="1:23" ht="13.8" thickBot="1" x14ac:dyDescent="0.3">
      <c r="A20" s="241" t="s">
        <v>211</v>
      </c>
      <c r="B20" s="241"/>
      <c r="C20" s="241"/>
      <c r="D20" s="241"/>
      <c r="E20" s="241"/>
      <c r="F20" s="241"/>
      <c r="G20" s="241"/>
      <c r="H20" s="242"/>
      <c r="I20" s="242"/>
      <c r="J20" s="242"/>
      <c r="K20" s="242"/>
      <c r="L20" s="242"/>
      <c r="M20" s="163">
        <f>SUM(M7:M19)</f>
        <v>0</v>
      </c>
      <c r="N20" s="242"/>
      <c r="O20" s="242"/>
      <c r="P20" s="242"/>
      <c r="Q20" s="242"/>
      <c r="S20" s="162"/>
      <c r="T20" s="85"/>
      <c r="U20" s="85"/>
      <c r="V20" s="85"/>
    </row>
    <row r="21" spans="1:23" x14ac:dyDescent="0.25">
      <c r="A21" s="255"/>
      <c r="B21" s="255"/>
      <c r="C21" s="255"/>
      <c r="D21" s="255"/>
      <c r="E21" s="255"/>
      <c r="F21" s="227"/>
      <c r="G21" s="227"/>
      <c r="H21" s="227"/>
      <c r="I21" s="227"/>
      <c r="J21" s="227"/>
      <c r="K21" s="227"/>
      <c r="L21" s="227"/>
      <c r="N21" s="227"/>
      <c r="O21" s="227"/>
      <c r="P21" s="227"/>
      <c r="Q21" s="227"/>
      <c r="S21" s="162" t="s">
        <v>137</v>
      </c>
      <c r="T21" s="85"/>
      <c r="U21" s="85"/>
      <c r="V21" s="85"/>
    </row>
    <row r="22" spans="1:23" x14ac:dyDescent="0.25">
      <c r="A22" s="241" t="s">
        <v>9</v>
      </c>
      <c r="B22" s="241"/>
      <c r="C22" s="241"/>
      <c r="D22" s="241"/>
      <c r="E22" s="241"/>
      <c r="F22" s="241"/>
      <c r="G22" s="241"/>
      <c r="H22" s="241"/>
      <c r="I22" s="241"/>
      <c r="J22" s="241"/>
      <c r="K22" s="241"/>
      <c r="L22" s="241"/>
      <c r="M22" s="241"/>
      <c r="N22" s="241"/>
      <c r="O22" s="241"/>
      <c r="P22" s="241"/>
      <c r="Q22" s="241"/>
      <c r="S22" s="162" t="s">
        <v>138</v>
      </c>
      <c r="T22" s="85"/>
      <c r="U22" s="85"/>
      <c r="V22" s="85"/>
    </row>
    <row r="23" spans="1:23" x14ac:dyDescent="0.25">
      <c r="A23" s="259"/>
      <c r="B23" s="260"/>
      <c r="C23" s="260"/>
      <c r="D23" s="260"/>
      <c r="E23" s="261"/>
      <c r="F23" s="246"/>
      <c r="G23" s="246"/>
      <c r="H23" s="245"/>
      <c r="I23" s="246"/>
      <c r="J23" s="246"/>
      <c r="K23" s="246"/>
      <c r="L23" s="247"/>
      <c r="M23" s="90"/>
      <c r="N23" s="245"/>
      <c r="O23" s="246"/>
      <c r="P23" s="246"/>
      <c r="Q23" s="247"/>
      <c r="S23" s="162" t="s">
        <v>139</v>
      </c>
      <c r="T23" s="85"/>
      <c r="U23" s="85"/>
      <c r="V23" s="85"/>
    </row>
    <row r="24" spans="1:23" x14ac:dyDescent="0.25">
      <c r="A24" s="256"/>
      <c r="B24" s="257"/>
      <c r="C24" s="257"/>
      <c r="D24" s="257"/>
      <c r="E24" s="258"/>
      <c r="F24" s="246"/>
      <c r="G24" s="247"/>
      <c r="H24" s="246"/>
      <c r="I24" s="246"/>
      <c r="J24" s="246"/>
      <c r="K24" s="246"/>
      <c r="L24" s="247"/>
      <c r="M24" s="77"/>
      <c r="N24" s="245"/>
      <c r="O24" s="246"/>
      <c r="P24" s="246"/>
      <c r="Q24" s="247"/>
      <c r="S24" s="162"/>
      <c r="T24" s="85"/>
      <c r="U24" s="85"/>
      <c r="V24" s="85"/>
    </row>
    <row r="25" spans="1:23" x14ac:dyDescent="0.25">
      <c r="A25" s="257"/>
      <c r="B25" s="257"/>
      <c r="C25" s="257"/>
      <c r="D25" s="257"/>
      <c r="E25" s="258"/>
      <c r="F25" s="245"/>
      <c r="G25" s="247"/>
      <c r="H25" s="248"/>
      <c r="I25" s="248"/>
      <c r="J25" s="248"/>
      <c r="K25" s="248"/>
      <c r="L25" s="249"/>
      <c r="M25" s="78"/>
      <c r="N25" s="250"/>
      <c r="O25" s="248"/>
      <c r="P25" s="248"/>
      <c r="Q25" s="249"/>
      <c r="S25" s="162" t="s">
        <v>140</v>
      </c>
      <c r="T25" s="85"/>
      <c r="U25" s="85"/>
      <c r="V25" s="85"/>
    </row>
    <row r="26" spans="1:23" x14ac:dyDescent="0.25">
      <c r="A26" s="257"/>
      <c r="B26" s="257"/>
      <c r="C26" s="257"/>
      <c r="D26" s="257"/>
      <c r="E26" s="258"/>
      <c r="F26" s="245"/>
      <c r="G26" s="247"/>
      <c r="H26" s="246"/>
      <c r="I26" s="246"/>
      <c r="J26" s="246"/>
      <c r="K26" s="246"/>
      <c r="L26" s="247"/>
      <c r="M26" s="12"/>
      <c r="N26" s="245"/>
      <c r="O26" s="246"/>
      <c r="P26" s="246"/>
      <c r="Q26" s="247"/>
      <c r="S26" s="162" t="s">
        <v>141</v>
      </c>
      <c r="T26" s="85"/>
      <c r="U26" s="85"/>
      <c r="V26" s="85"/>
    </row>
    <row r="27" spans="1:23" x14ac:dyDescent="0.25">
      <c r="A27" s="257"/>
      <c r="B27" s="257"/>
      <c r="C27" s="257"/>
      <c r="D27" s="257"/>
      <c r="E27" s="258"/>
      <c r="F27" s="245"/>
      <c r="G27" s="247"/>
      <c r="H27" s="246"/>
      <c r="I27" s="246"/>
      <c r="J27" s="246"/>
      <c r="K27" s="246"/>
      <c r="L27" s="247"/>
      <c r="M27" s="12"/>
      <c r="N27" s="245"/>
      <c r="O27" s="246"/>
      <c r="P27" s="246"/>
      <c r="Q27" s="247"/>
      <c r="S27" s="162" t="s">
        <v>36</v>
      </c>
      <c r="T27" s="85"/>
      <c r="U27" s="85"/>
      <c r="V27" s="85"/>
    </row>
    <row r="28" spans="1:23" x14ac:dyDescent="0.25">
      <c r="A28" s="257"/>
      <c r="B28" s="257"/>
      <c r="C28" s="257"/>
      <c r="D28" s="257"/>
      <c r="E28" s="258"/>
      <c r="F28" s="250"/>
      <c r="G28" s="249"/>
      <c r="H28" s="248"/>
      <c r="I28" s="248"/>
      <c r="J28" s="248"/>
      <c r="K28" s="248"/>
      <c r="L28" s="249"/>
      <c r="M28" s="78"/>
      <c r="N28" s="250"/>
      <c r="O28" s="248"/>
      <c r="P28" s="248"/>
      <c r="Q28" s="249"/>
      <c r="S28" s="162"/>
      <c r="T28" s="85"/>
      <c r="U28" s="85"/>
      <c r="V28" s="85"/>
    </row>
    <row r="29" spans="1:23" x14ac:dyDescent="0.25">
      <c r="A29" s="257"/>
      <c r="B29" s="257"/>
      <c r="C29" s="257"/>
      <c r="D29" s="257"/>
      <c r="E29" s="258"/>
      <c r="F29" s="243"/>
      <c r="G29" s="244"/>
      <c r="H29" s="243"/>
      <c r="I29" s="243"/>
      <c r="J29" s="243"/>
      <c r="K29" s="243"/>
      <c r="L29" s="244"/>
      <c r="M29" s="76"/>
      <c r="N29" s="254"/>
      <c r="O29" s="243"/>
      <c r="P29" s="243"/>
      <c r="Q29" s="244"/>
      <c r="S29" s="162"/>
      <c r="T29" s="85"/>
      <c r="U29" s="85"/>
      <c r="V29" s="85"/>
    </row>
    <row r="30" spans="1:23" x14ac:dyDescent="0.25">
      <c r="A30" s="257"/>
      <c r="B30" s="257"/>
      <c r="C30" s="257"/>
      <c r="D30" s="257"/>
      <c r="E30" s="258"/>
      <c r="F30" s="245"/>
      <c r="G30" s="247"/>
      <c r="H30" s="245"/>
      <c r="I30" s="246"/>
      <c r="J30" s="246"/>
      <c r="K30" s="246"/>
      <c r="L30" s="247"/>
      <c r="M30" s="9"/>
      <c r="N30" s="245"/>
      <c r="O30" s="246"/>
      <c r="P30" s="246"/>
      <c r="Q30" s="247"/>
      <c r="S30" s="162" t="s">
        <v>143</v>
      </c>
      <c r="T30" s="85"/>
      <c r="U30" s="85"/>
      <c r="V30" s="85"/>
    </row>
    <row r="31" spans="1:23" x14ac:dyDescent="0.25">
      <c r="A31" s="257"/>
      <c r="B31" s="257"/>
      <c r="C31" s="257"/>
      <c r="D31" s="257"/>
      <c r="E31" s="258"/>
      <c r="F31" s="245"/>
      <c r="G31" s="247"/>
      <c r="H31" s="243"/>
      <c r="I31" s="243"/>
      <c r="J31" s="243"/>
      <c r="K31" s="243"/>
      <c r="L31" s="244"/>
      <c r="M31" s="76"/>
      <c r="N31" s="254"/>
      <c r="O31" s="243"/>
      <c r="P31" s="243"/>
      <c r="Q31" s="244"/>
      <c r="S31" s="162" t="s">
        <v>144</v>
      </c>
      <c r="T31" s="85"/>
      <c r="U31" s="85"/>
      <c r="V31" s="85"/>
    </row>
    <row r="32" spans="1:23" x14ac:dyDescent="0.25">
      <c r="A32" s="257"/>
      <c r="B32" s="257"/>
      <c r="C32" s="257"/>
      <c r="D32" s="257"/>
      <c r="E32" s="258"/>
      <c r="F32" s="245"/>
      <c r="G32" s="247"/>
      <c r="H32" s="245"/>
      <c r="I32" s="246"/>
      <c r="J32" s="246"/>
      <c r="K32" s="246"/>
      <c r="L32" s="247"/>
      <c r="M32" s="9"/>
      <c r="N32" s="245"/>
      <c r="O32" s="246"/>
      <c r="P32" s="246"/>
      <c r="Q32" s="247"/>
      <c r="S32" s="79"/>
      <c r="T32" s="171"/>
      <c r="U32" s="171"/>
      <c r="V32" s="171"/>
      <c r="W32" s="171"/>
    </row>
    <row r="33" spans="1:23" x14ac:dyDescent="0.25">
      <c r="A33" s="257"/>
      <c r="B33" s="257"/>
      <c r="C33" s="257"/>
      <c r="D33" s="257"/>
      <c r="E33" s="258"/>
      <c r="F33" s="243"/>
      <c r="G33" s="244"/>
      <c r="H33" s="243"/>
      <c r="I33" s="243"/>
      <c r="J33" s="243"/>
      <c r="K33" s="243"/>
      <c r="L33" s="244"/>
      <c r="M33" s="76"/>
      <c r="N33" s="254"/>
      <c r="O33" s="243"/>
      <c r="P33" s="243"/>
      <c r="Q33" s="244"/>
      <c r="S33" s="79" t="s">
        <v>25</v>
      </c>
      <c r="T33" s="170"/>
      <c r="U33" s="170"/>
      <c r="V33" s="170"/>
      <c r="W33" s="171"/>
    </row>
    <row r="34" spans="1:23" x14ac:dyDescent="0.25">
      <c r="A34" s="257"/>
      <c r="B34" s="257"/>
      <c r="C34" s="257"/>
      <c r="D34" s="257"/>
      <c r="E34" s="258"/>
      <c r="F34" s="246"/>
      <c r="G34" s="246"/>
      <c r="H34" s="245"/>
      <c r="I34" s="246"/>
      <c r="J34" s="246"/>
      <c r="K34" s="246"/>
      <c r="L34" s="247"/>
      <c r="M34" s="9"/>
      <c r="N34" s="245"/>
      <c r="O34" s="246"/>
      <c r="P34" s="246"/>
      <c r="Q34" s="247"/>
      <c r="S34" s="79" t="s">
        <v>107</v>
      </c>
      <c r="T34" s="170"/>
      <c r="U34" s="170"/>
      <c r="V34" s="170"/>
      <c r="W34" s="170"/>
    </row>
    <row r="35" spans="1:23" x14ac:dyDescent="0.25">
      <c r="A35" s="259"/>
      <c r="B35" s="260"/>
      <c r="C35" s="260"/>
      <c r="D35" s="260"/>
      <c r="E35" s="261"/>
      <c r="F35" s="245"/>
      <c r="G35" s="246"/>
      <c r="H35" s="245"/>
      <c r="I35" s="246"/>
      <c r="J35" s="246"/>
      <c r="K35" s="246"/>
      <c r="L35" s="247"/>
      <c r="M35" s="76"/>
      <c r="N35" s="250"/>
      <c r="O35" s="248"/>
      <c r="P35" s="248"/>
      <c r="Q35" s="249"/>
      <c r="S35" s="79" t="s">
        <v>53</v>
      </c>
      <c r="T35" s="170"/>
      <c r="U35" s="170"/>
      <c r="V35" s="170"/>
      <c r="W35" s="170"/>
    </row>
    <row r="36" spans="1:23" ht="13.8" thickBot="1" x14ac:dyDescent="0.3">
      <c r="A36" s="241" t="s">
        <v>210</v>
      </c>
      <c r="B36" s="241"/>
      <c r="C36" s="241"/>
      <c r="D36" s="241"/>
      <c r="E36" s="241"/>
      <c r="F36" s="241"/>
      <c r="G36" s="241"/>
      <c r="H36" s="242"/>
      <c r="I36" s="242"/>
      <c r="J36" s="242"/>
      <c r="K36" s="242"/>
      <c r="L36" s="242"/>
      <c r="M36" s="163">
        <f>SUM(M23:M35)</f>
        <v>0</v>
      </c>
      <c r="N36" s="242"/>
      <c r="O36" s="242"/>
      <c r="P36" s="242"/>
      <c r="Q36" s="242"/>
      <c r="S36" s="79" t="s">
        <v>32</v>
      </c>
      <c r="T36" s="171"/>
      <c r="U36" s="171"/>
      <c r="V36" s="171"/>
      <c r="W36" s="170"/>
    </row>
    <row r="37" spans="1:23" x14ac:dyDescent="0.25">
      <c r="A37" s="255"/>
      <c r="B37" s="255"/>
      <c r="C37" s="255"/>
      <c r="D37" s="255"/>
      <c r="E37" s="255"/>
      <c r="F37" s="227"/>
      <c r="G37" s="227"/>
      <c r="H37" s="227"/>
      <c r="I37" s="227"/>
      <c r="J37" s="227"/>
      <c r="K37" s="227"/>
      <c r="L37" s="227"/>
      <c r="N37" s="227"/>
      <c r="O37" s="227"/>
      <c r="P37" s="227"/>
      <c r="Q37" s="227"/>
      <c r="S37" s="162"/>
      <c r="T37" s="171"/>
      <c r="U37" s="171"/>
      <c r="V37" s="171"/>
      <c r="W37" s="171"/>
    </row>
    <row r="38" spans="1:23" x14ac:dyDescent="0.25">
      <c r="A38" s="241" t="s">
        <v>34</v>
      </c>
      <c r="B38" s="241"/>
      <c r="C38" s="241"/>
      <c r="D38" s="241"/>
      <c r="E38" s="241"/>
      <c r="F38" s="241"/>
      <c r="G38" s="241"/>
      <c r="H38" s="241"/>
      <c r="I38" s="241"/>
      <c r="J38" s="241"/>
      <c r="K38" s="241"/>
      <c r="L38" s="241"/>
      <c r="M38" s="241"/>
      <c r="N38" s="241"/>
      <c r="O38" s="241"/>
      <c r="P38" s="241"/>
      <c r="Q38" s="241"/>
      <c r="S38" s="162"/>
      <c r="T38" s="171"/>
      <c r="U38" s="171"/>
      <c r="V38" s="171"/>
      <c r="W38" s="171"/>
    </row>
    <row r="39" spans="1:23" x14ac:dyDescent="0.25">
      <c r="A39" s="259"/>
      <c r="B39" s="260"/>
      <c r="C39" s="260"/>
      <c r="D39" s="260"/>
      <c r="E39" s="261"/>
      <c r="F39" s="251"/>
      <c r="G39" s="252"/>
      <c r="H39" s="251"/>
      <c r="I39" s="252"/>
      <c r="J39" s="252"/>
      <c r="K39" s="252"/>
      <c r="L39" s="253"/>
      <c r="M39" s="11"/>
      <c r="N39" s="251"/>
      <c r="O39" s="252"/>
      <c r="P39" s="252"/>
      <c r="Q39" s="253"/>
      <c r="S39" s="164" t="s">
        <v>39</v>
      </c>
      <c r="T39" s="171"/>
      <c r="U39" s="171"/>
      <c r="V39" s="171"/>
      <c r="W39" s="171"/>
    </row>
    <row r="40" spans="1:23" x14ac:dyDescent="0.25">
      <c r="A40" s="256"/>
      <c r="B40" s="257"/>
      <c r="C40" s="257"/>
      <c r="D40" s="257"/>
      <c r="E40" s="258"/>
      <c r="F40" s="245"/>
      <c r="G40" s="246"/>
      <c r="H40" s="245"/>
      <c r="I40" s="246"/>
      <c r="J40" s="246"/>
      <c r="K40" s="246"/>
      <c r="L40" s="247"/>
      <c r="M40" s="9"/>
      <c r="N40" s="245"/>
      <c r="O40" s="246"/>
      <c r="P40" s="246"/>
      <c r="Q40" s="247"/>
      <c r="S40" s="164" t="s">
        <v>145</v>
      </c>
      <c r="T40" s="172"/>
      <c r="U40" s="172"/>
      <c r="V40" s="172"/>
      <c r="W40" s="171"/>
    </row>
    <row r="41" spans="1:23" x14ac:dyDescent="0.25">
      <c r="A41" s="256"/>
      <c r="B41" s="257"/>
      <c r="C41" s="257"/>
      <c r="D41" s="257"/>
      <c r="E41" s="258"/>
      <c r="F41" s="245"/>
      <c r="G41" s="246"/>
      <c r="H41" s="245"/>
      <c r="I41" s="246"/>
      <c r="J41" s="246"/>
      <c r="K41" s="246"/>
      <c r="L41" s="247"/>
      <c r="M41" s="9"/>
      <c r="N41" s="246"/>
      <c r="O41" s="246"/>
      <c r="P41" s="246"/>
      <c r="Q41" s="247"/>
      <c r="S41" s="164" t="s">
        <v>146</v>
      </c>
      <c r="T41" s="172"/>
      <c r="U41" s="172"/>
      <c r="V41" s="172"/>
      <c r="W41" s="172"/>
    </row>
    <row r="42" spans="1:23" x14ac:dyDescent="0.25">
      <c r="A42" s="256"/>
      <c r="B42" s="257"/>
      <c r="C42" s="257"/>
      <c r="D42" s="257"/>
      <c r="E42" s="258"/>
      <c r="F42" s="254"/>
      <c r="G42" s="243"/>
      <c r="H42" s="254"/>
      <c r="I42" s="243"/>
      <c r="J42" s="243"/>
      <c r="K42" s="243"/>
      <c r="L42" s="244"/>
      <c r="M42" s="15"/>
      <c r="N42" s="243"/>
      <c r="O42" s="243"/>
      <c r="P42" s="243"/>
      <c r="Q42" s="244"/>
      <c r="S42" s="164" t="s">
        <v>147</v>
      </c>
      <c r="T42" s="172"/>
      <c r="U42" s="172"/>
      <c r="V42" s="172"/>
      <c r="W42" s="172"/>
    </row>
    <row r="43" spans="1:23" x14ac:dyDescent="0.25">
      <c r="A43" s="256"/>
      <c r="B43" s="257"/>
      <c r="C43" s="257"/>
      <c r="D43" s="257"/>
      <c r="E43" s="258"/>
      <c r="F43" s="245"/>
      <c r="G43" s="246"/>
      <c r="H43" s="245"/>
      <c r="I43" s="246"/>
      <c r="J43" s="246"/>
      <c r="K43" s="246"/>
      <c r="L43" s="247"/>
      <c r="M43" s="9"/>
      <c r="N43" s="245"/>
      <c r="O43" s="246"/>
      <c r="P43" s="246"/>
      <c r="Q43" s="247"/>
      <c r="S43" s="79" t="s">
        <v>148</v>
      </c>
      <c r="T43" s="172"/>
      <c r="U43" s="172"/>
      <c r="V43" s="172"/>
      <c r="W43" s="172"/>
    </row>
    <row r="44" spans="1:23" x14ac:dyDescent="0.25">
      <c r="A44" s="256"/>
      <c r="B44" s="257"/>
      <c r="C44" s="257"/>
      <c r="D44" s="257"/>
      <c r="E44" s="258"/>
      <c r="F44" s="254"/>
      <c r="G44" s="243"/>
      <c r="H44" s="254"/>
      <c r="I44" s="243"/>
      <c r="J44" s="243"/>
      <c r="K44" s="243"/>
      <c r="L44" s="244"/>
      <c r="M44" s="15"/>
      <c r="N44" s="243"/>
      <c r="O44" s="243"/>
      <c r="P44" s="243"/>
      <c r="Q44" s="244"/>
      <c r="S44" s="162"/>
      <c r="T44" s="170"/>
      <c r="U44" s="170"/>
      <c r="V44" s="170"/>
      <c r="W44" s="172"/>
    </row>
    <row r="45" spans="1:23" x14ac:dyDescent="0.25">
      <c r="A45" s="256"/>
      <c r="B45" s="257"/>
      <c r="C45" s="257"/>
      <c r="D45" s="257"/>
      <c r="E45" s="258"/>
      <c r="F45" s="245"/>
      <c r="G45" s="246"/>
      <c r="H45" s="245"/>
      <c r="I45" s="246"/>
      <c r="J45" s="246"/>
      <c r="K45" s="246"/>
      <c r="L45" s="247"/>
      <c r="M45" s="9"/>
      <c r="N45" s="245"/>
      <c r="O45" s="246"/>
      <c r="P45" s="246"/>
      <c r="Q45" s="247"/>
      <c r="S45" s="79" t="s">
        <v>149</v>
      </c>
      <c r="T45" s="170"/>
      <c r="U45" s="170"/>
      <c r="V45" s="170"/>
      <c r="W45" s="170"/>
    </row>
    <row r="46" spans="1:23" x14ac:dyDescent="0.25">
      <c r="A46" s="256"/>
      <c r="B46" s="257"/>
      <c r="C46" s="257"/>
      <c r="D46" s="257"/>
      <c r="E46" s="258"/>
      <c r="F46" s="254"/>
      <c r="G46" s="243"/>
      <c r="H46" s="254"/>
      <c r="I46" s="243"/>
      <c r="J46" s="243"/>
      <c r="K46" s="243"/>
      <c r="L46" s="244"/>
      <c r="M46" s="15"/>
      <c r="N46" s="243"/>
      <c r="O46" s="243"/>
      <c r="P46" s="243"/>
      <c r="Q46" s="244"/>
      <c r="S46" s="79" t="s">
        <v>150</v>
      </c>
      <c r="T46" s="170"/>
      <c r="U46" s="170"/>
      <c r="V46" s="170"/>
      <c r="W46" s="170"/>
    </row>
    <row r="47" spans="1:23" x14ac:dyDescent="0.25">
      <c r="A47" s="256"/>
      <c r="B47" s="257"/>
      <c r="C47" s="257"/>
      <c r="D47" s="257"/>
      <c r="E47" s="258"/>
      <c r="F47" s="245"/>
      <c r="G47" s="246"/>
      <c r="H47" s="245"/>
      <c r="I47" s="246"/>
      <c r="J47" s="246"/>
      <c r="K47" s="246"/>
      <c r="L47" s="247"/>
      <c r="M47" s="9"/>
      <c r="N47" s="245"/>
      <c r="O47" s="246"/>
      <c r="P47" s="246"/>
      <c r="Q47" s="247"/>
      <c r="S47" s="79" t="s">
        <v>151</v>
      </c>
      <c r="T47" s="170"/>
      <c r="U47" s="170"/>
      <c r="V47" s="170"/>
      <c r="W47" s="170"/>
    </row>
    <row r="48" spans="1:23" x14ac:dyDescent="0.25">
      <c r="A48" s="256"/>
      <c r="B48" s="257"/>
      <c r="C48" s="257"/>
      <c r="D48" s="257"/>
      <c r="E48" s="258"/>
      <c r="F48" s="254"/>
      <c r="G48" s="243"/>
      <c r="H48" s="254"/>
      <c r="I48" s="243"/>
      <c r="J48" s="243"/>
      <c r="K48" s="243"/>
      <c r="L48" s="244"/>
      <c r="M48" s="15"/>
      <c r="N48" s="243"/>
      <c r="O48" s="243"/>
      <c r="P48" s="243"/>
      <c r="Q48" s="244"/>
      <c r="S48" s="79" t="s">
        <v>35</v>
      </c>
      <c r="T48" s="170"/>
      <c r="U48" s="170"/>
      <c r="V48" s="170"/>
      <c r="W48" s="170"/>
    </row>
    <row r="49" spans="1:23" x14ac:dyDescent="0.25">
      <c r="A49" s="256"/>
      <c r="B49" s="257"/>
      <c r="C49" s="257"/>
      <c r="D49" s="257"/>
      <c r="E49" s="258"/>
      <c r="F49" s="245"/>
      <c r="G49" s="246"/>
      <c r="H49" s="245"/>
      <c r="I49" s="246"/>
      <c r="J49" s="246"/>
      <c r="K49" s="246"/>
      <c r="L49" s="247"/>
      <c r="M49" s="9"/>
      <c r="N49" s="245"/>
      <c r="O49" s="246"/>
      <c r="P49" s="246"/>
      <c r="Q49" s="247"/>
      <c r="S49" s="79" t="s">
        <v>37</v>
      </c>
      <c r="T49" s="170"/>
      <c r="U49" s="170"/>
      <c r="V49" s="170"/>
      <c r="W49" s="170"/>
    </row>
    <row r="50" spans="1:23" x14ac:dyDescent="0.25">
      <c r="A50" s="256"/>
      <c r="B50" s="257"/>
      <c r="C50" s="257"/>
      <c r="D50" s="257"/>
      <c r="E50" s="258"/>
      <c r="F50" s="245"/>
      <c r="G50" s="246"/>
      <c r="H50" s="245"/>
      <c r="I50" s="246"/>
      <c r="J50" s="246"/>
      <c r="K50" s="246"/>
      <c r="L50" s="247"/>
      <c r="M50" s="9"/>
      <c r="N50" s="245"/>
      <c r="O50" s="246"/>
      <c r="P50" s="246"/>
      <c r="Q50" s="247"/>
      <c r="S50" s="79" t="s">
        <v>38</v>
      </c>
      <c r="T50" s="170"/>
      <c r="U50" s="170"/>
      <c r="V50" s="170"/>
      <c r="W50" s="170"/>
    </row>
    <row r="51" spans="1:23" x14ac:dyDescent="0.25">
      <c r="A51" s="256"/>
      <c r="B51" s="257"/>
      <c r="C51" s="257"/>
      <c r="D51" s="257"/>
      <c r="E51" s="258"/>
      <c r="F51" s="250"/>
      <c r="G51" s="248"/>
      <c r="H51" s="250"/>
      <c r="I51" s="248"/>
      <c r="J51" s="248"/>
      <c r="K51" s="248"/>
      <c r="L51" s="249"/>
      <c r="M51" s="10"/>
      <c r="N51" s="248"/>
      <c r="O51" s="248"/>
      <c r="P51" s="248"/>
      <c r="Q51" s="249"/>
      <c r="S51" s="79" t="s">
        <v>46</v>
      </c>
      <c r="T51" s="170"/>
      <c r="U51" s="170"/>
      <c r="V51" s="170"/>
      <c r="W51" s="170"/>
    </row>
    <row r="52" spans="1:23" ht="13.8" thickBot="1" x14ac:dyDescent="0.3">
      <c r="A52" s="241" t="s">
        <v>212</v>
      </c>
      <c r="B52" s="241"/>
      <c r="C52" s="241"/>
      <c r="D52" s="241"/>
      <c r="E52" s="241"/>
      <c r="F52" s="241"/>
      <c r="G52" s="241"/>
      <c r="H52" s="242"/>
      <c r="I52" s="242"/>
      <c r="J52" s="242"/>
      <c r="K52" s="242"/>
      <c r="L52" s="242"/>
      <c r="M52" s="163">
        <f>SUM(M39:M51)</f>
        <v>0</v>
      </c>
      <c r="N52" s="242"/>
      <c r="O52" s="242"/>
      <c r="P52" s="242"/>
      <c r="Q52" s="242"/>
      <c r="S52" s="79"/>
      <c r="T52" s="164"/>
      <c r="U52" s="165"/>
      <c r="V52" s="165"/>
      <c r="W52" s="81"/>
    </row>
    <row r="53" spans="1:23" x14ac:dyDescent="0.25">
      <c r="A53" s="255"/>
      <c r="B53" s="255"/>
      <c r="C53" s="255"/>
      <c r="D53" s="255"/>
      <c r="E53" s="255"/>
      <c r="F53" s="227"/>
      <c r="G53" s="227"/>
      <c r="H53" s="227"/>
      <c r="I53" s="227"/>
      <c r="J53" s="227"/>
      <c r="K53" s="227"/>
      <c r="L53" s="227"/>
      <c r="N53" s="227"/>
      <c r="O53" s="227"/>
      <c r="P53" s="227"/>
      <c r="Q53" s="227"/>
      <c r="S53" s="79"/>
      <c r="T53" s="165"/>
      <c r="U53" s="165"/>
      <c r="V53" s="165"/>
      <c r="W53" s="80"/>
    </row>
    <row r="54" spans="1:23" s="16" customFormat="1" ht="12.6" customHeight="1" x14ac:dyDescent="0.25">
      <c r="A54" s="237" t="s">
        <v>213</v>
      </c>
      <c r="B54" s="237"/>
      <c r="C54" s="237"/>
      <c r="D54" s="237"/>
      <c r="E54" s="237"/>
      <c r="F54" s="237"/>
      <c r="G54" s="237"/>
      <c r="H54" s="237"/>
      <c r="I54" s="237"/>
      <c r="J54" s="237"/>
      <c r="K54" s="237"/>
      <c r="L54" s="237"/>
      <c r="M54" s="238">
        <f>M20+M36+M52</f>
        <v>0</v>
      </c>
      <c r="N54" s="240"/>
      <c r="O54" s="240"/>
      <c r="P54" s="240"/>
      <c r="Q54" s="240"/>
      <c r="R54" s="82"/>
      <c r="S54" s="79"/>
      <c r="T54" s="86"/>
      <c r="U54" s="86"/>
      <c r="V54" s="86"/>
      <c r="W54" s="80"/>
    </row>
    <row r="55" spans="1:23" s="16" customFormat="1" ht="12.6" customHeight="1" thickBot="1" x14ac:dyDescent="0.3">
      <c r="A55" s="237"/>
      <c r="B55" s="237"/>
      <c r="C55" s="237"/>
      <c r="D55" s="237"/>
      <c r="E55" s="237"/>
      <c r="F55" s="237"/>
      <c r="G55" s="237"/>
      <c r="H55" s="237"/>
      <c r="I55" s="237"/>
      <c r="J55" s="237"/>
      <c r="K55" s="237"/>
      <c r="L55" s="237"/>
      <c r="M55" s="239"/>
      <c r="N55" s="240"/>
      <c r="O55" s="240"/>
      <c r="P55" s="240"/>
      <c r="Q55" s="240"/>
      <c r="R55" s="82"/>
      <c r="S55" s="79"/>
      <c r="T55" s="86"/>
      <c r="U55" s="86"/>
      <c r="V55" s="86"/>
      <c r="W55" s="81"/>
    </row>
    <row r="56" spans="1:23" ht="13.8" thickTop="1" x14ac:dyDescent="0.25">
      <c r="A56" s="83"/>
      <c r="B56" s="83"/>
      <c r="C56" s="83"/>
      <c r="D56" s="83"/>
      <c r="E56" s="83"/>
      <c r="F56" s="84"/>
      <c r="G56" s="84"/>
      <c r="H56" s="84"/>
      <c r="I56" s="84"/>
      <c r="J56" s="84"/>
      <c r="K56" s="84"/>
      <c r="L56" s="84"/>
      <c r="M56" s="17"/>
      <c r="N56" s="84"/>
      <c r="O56" s="84"/>
      <c r="P56" s="84"/>
      <c r="Q56" s="84"/>
      <c r="S56" s="79"/>
      <c r="T56" s="86"/>
      <c r="U56" s="86"/>
      <c r="V56" s="86"/>
      <c r="W56" s="81"/>
    </row>
    <row r="57" spans="1:23" x14ac:dyDescent="0.25">
      <c r="A57" s="83"/>
      <c r="B57" s="83"/>
      <c r="C57" s="83"/>
      <c r="D57" s="83"/>
      <c r="E57" s="83"/>
      <c r="F57" s="84"/>
      <c r="G57" s="84"/>
      <c r="H57" s="84"/>
      <c r="I57" s="84"/>
      <c r="J57" s="84"/>
      <c r="K57" s="84"/>
      <c r="L57" s="84"/>
      <c r="N57" s="84"/>
      <c r="O57" s="84"/>
      <c r="P57" s="84"/>
      <c r="Q57" s="84"/>
      <c r="S57" s="79"/>
      <c r="T57" s="86"/>
      <c r="U57" s="86"/>
      <c r="V57" s="86"/>
      <c r="W57" s="81"/>
    </row>
    <row r="58" spans="1:23" x14ac:dyDescent="0.25">
      <c r="A58" s="83"/>
      <c r="B58" s="83"/>
      <c r="C58" s="83"/>
      <c r="D58" s="83"/>
      <c r="E58" s="83"/>
      <c r="F58" s="84"/>
      <c r="G58" s="84"/>
      <c r="H58" s="84"/>
      <c r="I58" s="84"/>
      <c r="J58" s="84"/>
      <c r="K58" s="84"/>
      <c r="L58" s="84"/>
      <c r="N58" s="84"/>
      <c r="O58" s="84"/>
      <c r="P58" s="84"/>
      <c r="Q58" s="84"/>
      <c r="S58" s="79"/>
      <c r="T58" s="85"/>
      <c r="U58" s="85"/>
      <c r="V58" s="85"/>
      <c r="W58" s="81"/>
    </row>
    <row r="59" spans="1:23" x14ac:dyDescent="0.25">
      <c r="A59" s="83"/>
      <c r="B59" s="83"/>
      <c r="C59" s="83"/>
      <c r="D59" s="83"/>
      <c r="E59" s="83"/>
      <c r="F59" s="84"/>
      <c r="G59" s="84"/>
      <c r="H59" s="84"/>
      <c r="I59" s="84"/>
      <c r="J59" s="84"/>
      <c r="K59" s="84"/>
      <c r="L59" s="84"/>
      <c r="N59" s="84"/>
      <c r="O59" s="84"/>
      <c r="P59" s="84"/>
      <c r="Q59" s="84"/>
      <c r="T59" s="85"/>
      <c r="U59" s="85"/>
      <c r="V59" s="85"/>
    </row>
    <row r="60" spans="1:23" x14ac:dyDescent="0.25">
      <c r="A60" s="83"/>
      <c r="B60" s="83"/>
      <c r="C60" s="83"/>
      <c r="D60" s="83"/>
      <c r="E60" s="83"/>
      <c r="F60" s="84"/>
      <c r="G60" s="84"/>
      <c r="H60" s="84"/>
      <c r="I60" s="84"/>
      <c r="J60" s="84"/>
      <c r="K60" s="84"/>
      <c r="L60" s="84"/>
      <c r="N60" s="84"/>
      <c r="O60" s="84"/>
      <c r="P60" s="84"/>
      <c r="Q60" s="84"/>
    </row>
  </sheetData>
  <sheetProtection algorithmName="SHA-512" hashValue="7WdmTvgDU1u4DeTPkwg8igNuQYpS6zSeYvRvFz4Twkv96jUqNctQ0vSILO1Do8rOkvBtX9Wi2LsaeZ91TP+U0A==" saltValue="f11nmhKg/Vxoun+8t7eKqw==" spinCount="100000" sheet="1" scenarios="1"/>
  <mergeCells count="190">
    <mergeCell ref="A6:Q6"/>
    <mergeCell ref="A8:E8"/>
    <mergeCell ref="B3:E3"/>
    <mergeCell ref="G3:H3"/>
    <mergeCell ref="I3:J3"/>
    <mergeCell ref="A5:E5"/>
    <mergeCell ref="F5:G5"/>
    <mergeCell ref="H5:L5"/>
    <mergeCell ref="N5:Q5"/>
    <mergeCell ref="F7:G7"/>
    <mergeCell ref="A7:E7"/>
    <mergeCell ref="N7:Q7"/>
    <mergeCell ref="H7:L7"/>
    <mergeCell ref="A15:E15"/>
    <mergeCell ref="A24:E24"/>
    <mergeCell ref="A25:E25"/>
    <mergeCell ref="A26:E26"/>
    <mergeCell ref="A27:E27"/>
    <mergeCell ref="A28:E28"/>
    <mergeCell ref="A9:E9"/>
    <mergeCell ref="A10:E10"/>
    <mergeCell ref="A11:E11"/>
    <mergeCell ref="A12:E12"/>
    <mergeCell ref="A13:E13"/>
    <mergeCell ref="A14:E14"/>
    <mergeCell ref="A23:E23"/>
    <mergeCell ref="A17:E17"/>
    <mergeCell ref="A18:E18"/>
    <mergeCell ref="A19:E19"/>
    <mergeCell ref="A21:E21"/>
    <mergeCell ref="A16:E16"/>
    <mergeCell ref="A35:E35"/>
    <mergeCell ref="A37:E37"/>
    <mergeCell ref="A39:E39"/>
    <mergeCell ref="A40:E40"/>
    <mergeCell ref="A29:E29"/>
    <mergeCell ref="A30:E30"/>
    <mergeCell ref="A31:E31"/>
    <mergeCell ref="A32:E32"/>
    <mergeCell ref="A33:E33"/>
    <mergeCell ref="A34:E34"/>
    <mergeCell ref="A53:E53"/>
    <mergeCell ref="A47:E47"/>
    <mergeCell ref="A48:E48"/>
    <mergeCell ref="A49:E49"/>
    <mergeCell ref="A50:E50"/>
    <mergeCell ref="A51:E51"/>
    <mergeCell ref="A41:E41"/>
    <mergeCell ref="A42:E42"/>
    <mergeCell ref="A43:E43"/>
    <mergeCell ref="A44:E44"/>
    <mergeCell ref="A45:E45"/>
    <mergeCell ref="A46:E46"/>
    <mergeCell ref="F24:G24"/>
    <mergeCell ref="F25:G25"/>
    <mergeCell ref="F26:G26"/>
    <mergeCell ref="F27:G27"/>
    <mergeCell ref="F28:G28"/>
    <mergeCell ref="F29:G29"/>
    <mergeCell ref="F8:G8"/>
    <mergeCell ref="F9:G9"/>
    <mergeCell ref="F10:G10"/>
    <mergeCell ref="F11:G11"/>
    <mergeCell ref="F12:G12"/>
    <mergeCell ref="F13:G13"/>
    <mergeCell ref="F14:G14"/>
    <mergeCell ref="F15:G15"/>
    <mergeCell ref="F16:G16"/>
    <mergeCell ref="F17:G17"/>
    <mergeCell ref="F18:G18"/>
    <mergeCell ref="F19:G19"/>
    <mergeCell ref="F21:G21"/>
    <mergeCell ref="F23:G23"/>
    <mergeCell ref="F37:G37"/>
    <mergeCell ref="F39:G39"/>
    <mergeCell ref="F40:G40"/>
    <mergeCell ref="F41:G41"/>
    <mergeCell ref="F30:G30"/>
    <mergeCell ref="F31:G31"/>
    <mergeCell ref="F32:G32"/>
    <mergeCell ref="F33:G33"/>
    <mergeCell ref="F34:G34"/>
    <mergeCell ref="F35:G35"/>
    <mergeCell ref="F48:G48"/>
    <mergeCell ref="F49:G49"/>
    <mergeCell ref="F50:G50"/>
    <mergeCell ref="F51:G51"/>
    <mergeCell ref="F53:G53"/>
    <mergeCell ref="F42:G42"/>
    <mergeCell ref="F43:G43"/>
    <mergeCell ref="F44:G44"/>
    <mergeCell ref="F45:G45"/>
    <mergeCell ref="F46:G46"/>
    <mergeCell ref="F47:G47"/>
    <mergeCell ref="H25:L25"/>
    <mergeCell ref="H26:L26"/>
    <mergeCell ref="H27:L27"/>
    <mergeCell ref="H28:L28"/>
    <mergeCell ref="H29:L29"/>
    <mergeCell ref="H30:L30"/>
    <mergeCell ref="H8:L8"/>
    <mergeCell ref="H9:L9"/>
    <mergeCell ref="H10:L10"/>
    <mergeCell ref="H11:L11"/>
    <mergeCell ref="H12:L12"/>
    <mergeCell ref="H13:L13"/>
    <mergeCell ref="H14:L14"/>
    <mergeCell ref="H15:L15"/>
    <mergeCell ref="H24:L24"/>
    <mergeCell ref="H23:L23"/>
    <mergeCell ref="H17:L17"/>
    <mergeCell ref="H18:L18"/>
    <mergeCell ref="H19:L19"/>
    <mergeCell ref="H20:L20"/>
    <mergeCell ref="H21:L21"/>
    <mergeCell ref="H16:L16"/>
    <mergeCell ref="H37:L37"/>
    <mergeCell ref="H39:L39"/>
    <mergeCell ref="H40:L40"/>
    <mergeCell ref="H41:L41"/>
    <mergeCell ref="H42:L42"/>
    <mergeCell ref="H31:L31"/>
    <mergeCell ref="H32:L32"/>
    <mergeCell ref="H33:L33"/>
    <mergeCell ref="H34:L34"/>
    <mergeCell ref="H35:L35"/>
    <mergeCell ref="H36:L36"/>
    <mergeCell ref="H49:L49"/>
    <mergeCell ref="H50:L50"/>
    <mergeCell ref="H51:L51"/>
    <mergeCell ref="H52:L52"/>
    <mergeCell ref="H53:L53"/>
    <mergeCell ref="H43:L43"/>
    <mergeCell ref="H44:L44"/>
    <mergeCell ref="H45:L45"/>
    <mergeCell ref="H46:L46"/>
    <mergeCell ref="H47:L47"/>
    <mergeCell ref="H48:L48"/>
    <mergeCell ref="N14:Q14"/>
    <mergeCell ref="N15:Q15"/>
    <mergeCell ref="N24:Q24"/>
    <mergeCell ref="N25:Q25"/>
    <mergeCell ref="N26:Q26"/>
    <mergeCell ref="N27:Q27"/>
    <mergeCell ref="N8:Q8"/>
    <mergeCell ref="N9:Q9"/>
    <mergeCell ref="N10:Q10"/>
    <mergeCell ref="N11:Q11"/>
    <mergeCell ref="N12:Q12"/>
    <mergeCell ref="N13:Q13"/>
    <mergeCell ref="N16:Q16"/>
    <mergeCell ref="N17:Q17"/>
    <mergeCell ref="N18:Q18"/>
    <mergeCell ref="N19:Q19"/>
    <mergeCell ref="N20:Q20"/>
    <mergeCell ref="N21:Q21"/>
    <mergeCell ref="N23:Q23"/>
    <mergeCell ref="N36:Q36"/>
    <mergeCell ref="N37:Q37"/>
    <mergeCell ref="N39:Q39"/>
    <mergeCell ref="N28:Q28"/>
    <mergeCell ref="N29:Q29"/>
    <mergeCell ref="N30:Q30"/>
    <mergeCell ref="N31:Q31"/>
    <mergeCell ref="N32:Q32"/>
    <mergeCell ref="N33:Q33"/>
    <mergeCell ref="A54:L55"/>
    <mergeCell ref="M54:M55"/>
    <mergeCell ref="N54:Q55"/>
    <mergeCell ref="A20:G20"/>
    <mergeCell ref="A22:Q22"/>
    <mergeCell ref="A36:G36"/>
    <mergeCell ref="A38:Q38"/>
    <mergeCell ref="A52:G52"/>
    <mergeCell ref="N52:Q52"/>
    <mergeCell ref="N53:Q53"/>
    <mergeCell ref="N46:Q46"/>
    <mergeCell ref="N47:Q47"/>
    <mergeCell ref="N48:Q48"/>
    <mergeCell ref="N49:Q49"/>
    <mergeCell ref="N50:Q50"/>
    <mergeCell ref="N51:Q51"/>
    <mergeCell ref="N40:Q40"/>
    <mergeCell ref="N41:Q41"/>
    <mergeCell ref="N42:Q42"/>
    <mergeCell ref="N43:Q43"/>
    <mergeCell ref="N44:Q44"/>
    <mergeCell ref="N45:Q45"/>
    <mergeCell ref="N34:Q34"/>
    <mergeCell ref="N35:Q35"/>
  </mergeCells>
  <dataValidations count="3">
    <dataValidation type="list" showInputMessage="1" showErrorMessage="1" sqref="A23:E35">
      <formula1>$S$30:$S$36</formula1>
    </dataValidation>
    <dataValidation type="list" allowBlank="1" showInputMessage="1" showErrorMessage="1" sqref="A39:E51">
      <formula1>$S$39:$S$51</formula1>
    </dataValidation>
    <dataValidation type="list" showInputMessage="1" showErrorMessage="1" sqref="A7:E19">
      <formula1>$S$7:$S$27</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Inhaltsverzeichnis!$B$11:$B$26</xm:f>
          </x14:formula1>
          <xm:sqref>B3:E3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zoomScale="80" zoomScaleNormal="80" workbookViewId="0"/>
  </sheetViews>
  <sheetFormatPr baseColWidth="10" defaultRowHeight="13.2" x14ac:dyDescent="0.25"/>
  <cols>
    <col min="1" max="12" width="11.5546875" style="14"/>
    <col min="13" max="13" width="12.77734375" style="14" customWidth="1"/>
    <col min="14" max="16384" width="11.5546875" style="14"/>
  </cols>
  <sheetData>
    <row r="1" spans="1:24" s="8" customFormat="1" ht="17.399999999999999" x14ac:dyDescent="0.3">
      <c r="A1" s="8" t="s">
        <v>204</v>
      </c>
    </row>
    <row r="2" spans="1:24" x14ac:dyDescent="0.25">
      <c r="N2" s="159"/>
    </row>
    <row r="3" spans="1:24" s="13" customFormat="1" x14ac:dyDescent="0.25">
      <c r="A3" s="148" t="s">
        <v>0</v>
      </c>
      <c r="B3" s="221"/>
      <c r="C3" s="222"/>
      <c r="D3" s="222"/>
      <c r="E3" s="223"/>
      <c r="F3" s="149"/>
      <c r="G3" s="262" t="s">
        <v>1</v>
      </c>
      <c r="H3" s="262"/>
      <c r="I3" s="263" t="s">
        <v>230</v>
      </c>
      <c r="J3" s="263"/>
      <c r="L3" s="100"/>
      <c r="M3" s="100"/>
      <c r="N3" s="128"/>
      <c r="O3" s="150"/>
    </row>
    <row r="4" spans="1:24" x14ac:dyDescent="0.25">
      <c r="N4" s="159"/>
    </row>
    <row r="5" spans="1:24" ht="42.6" customHeight="1" x14ac:dyDescent="0.25">
      <c r="A5" s="264" t="s">
        <v>4</v>
      </c>
      <c r="B5" s="264"/>
      <c r="C5" s="264"/>
      <c r="D5" s="264"/>
      <c r="E5" s="265"/>
      <c r="F5" s="266" t="s">
        <v>185</v>
      </c>
      <c r="G5" s="267"/>
      <c r="H5" s="266" t="s">
        <v>123</v>
      </c>
      <c r="I5" s="268"/>
      <c r="J5" s="268"/>
      <c r="K5" s="268"/>
      <c r="L5" s="267"/>
      <c r="M5" s="161" t="s">
        <v>125</v>
      </c>
      <c r="N5" s="266" t="s">
        <v>124</v>
      </c>
      <c r="O5" s="268"/>
      <c r="P5" s="268"/>
      <c r="Q5" s="268"/>
      <c r="R5" s="75"/>
      <c r="S5" s="75"/>
      <c r="T5" s="75"/>
    </row>
    <row r="6" spans="1:24" x14ac:dyDescent="0.25">
      <c r="A6" s="241" t="s">
        <v>3</v>
      </c>
      <c r="B6" s="241"/>
      <c r="C6" s="241"/>
      <c r="D6" s="241"/>
      <c r="E6" s="241"/>
      <c r="F6" s="241"/>
      <c r="G6" s="241"/>
      <c r="H6" s="241"/>
      <c r="I6" s="241"/>
      <c r="J6" s="241"/>
      <c r="K6" s="241"/>
      <c r="L6" s="241"/>
      <c r="M6" s="241"/>
      <c r="N6" s="241"/>
      <c r="O6" s="241"/>
      <c r="P6" s="241"/>
      <c r="Q6" s="241"/>
      <c r="S6" s="85"/>
      <c r="T6" s="85"/>
      <c r="U6" s="85"/>
      <c r="V6" s="85"/>
      <c r="W6" s="85"/>
    </row>
    <row r="7" spans="1:24" x14ac:dyDescent="0.25">
      <c r="A7" s="259"/>
      <c r="B7" s="260"/>
      <c r="C7" s="260"/>
      <c r="D7" s="260"/>
      <c r="E7" s="261"/>
      <c r="F7" s="246"/>
      <c r="G7" s="246"/>
      <c r="H7" s="245"/>
      <c r="I7" s="246"/>
      <c r="J7" s="246"/>
      <c r="K7" s="246"/>
      <c r="L7" s="247"/>
      <c r="M7" s="9"/>
      <c r="N7" s="245"/>
      <c r="O7" s="246"/>
      <c r="P7" s="246"/>
      <c r="Q7" s="247"/>
      <c r="S7" s="162" t="s">
        <v>5</v>
      </c>
      <c r="T7" s="85"/>
      <c r="U7" s="85"/>
      <c r="V7" s="85"/>
      <c r="W7" s="85"/>
      <c r="X7" s="162"/>
    </row>
    <row r="8" spans="1:24" x14ac:dyDescent="0.25">
      <c r="A8" s="259"/>
      <c r="B8" s="260"/>
      <c r="C8" s="260"/>
      <c r="D8" s="260"/>
      <c r="E8" s="261"/>
      <c r="F8" s="254"/>
      <c r="G8" s="244"/>
      <c r="H8" s="254"/>
      <c r="I8" s="243"/>
      <c r="J8" s="243"/>
      <c r="K8" s="243"/>
      <c r="L8" s="244"/>
      <c r="M8" s="15"/>
      <c r="N8" s="243"/>
      <c r="O8" s="243"/>
      <c r="P8" s="243"/>
      <c r="Q8" s="244"/>
      <c r="S8" s="162" t="s">
        <v>126</v>
      </c>
      <c r="T8" s="85"/>
      <c r="U8" s="85"/>
      <c r="V8" s="85"/>
      <c r="W8" s="85"/>
      <c r="X8" s="162"/>
    </row>
    <row r="9" spans="1:24" x14ac:dyDescent="0.25">
      <c r="A9" s="259"/>
      <c r="B9" s="260"/>
      <c r="C9" s="260"/>
      <c r="D9" s="260"/>
      <c r="E9" s="261"/>
      <c r="F9" s="245"/>
      <c r="G9" s="247"/>
      <c r="H9" s="245"/>
      <c r="I9" s="246"/>
      <c r="J9" s="246"/>
      <c r="K9" s="246"/>
      <c r="L9" s="247"/>
      <c r="M9" s="9"/>
      <c r="N9" s="245"/>
      <c r="O9" s="246"/>
      <c r="P9" s="246"/>
      <c r="Q9" s="247"/>
      <c r="S9" s="162" t="s">
        <v>127</v>
      </c>
      <c r="T9" s="85"/>
      <c r="U9" s="85"/>
      <c r="V9" s="85"/>
      <c r="W9" s="85"/>
      <c r="X9" s="162"/>
    </row>
    <row r="10" spans="1:24" x14ac:dyDescent="0.25">
      <c r="A10" s="259"/>
      <c r="B10" s="260"/>
      <c r="C10" s="260"/>
      <c r="D10" s="260"/>
      <c r="E10" s="261"/>
      <c r="F10" s="245"/>
      <c r="G10" s="247"/>
      <c r="H10" s="245"/>
      <c r="I10" s="246"/>
      <c r="J10" s="246"/>
      <c r="K10" s="246"/>
      <c r="L10" s="247"/>
      <c r="M10" s="9"/>
      <c r="N10" s="245"/>
      <c r="O10" s="246"/>
      <c r="P10" s="246"/>
      <c r="Q10" s="247"/>
      <c r="S10" s="162" t="s">
        <v>128</v>
      </c>
      <c r="T10" s="85"/>
      <c r="U10" s="85"/>
      <c r="V10" s="85"/>
      <c r="W10" s="85"/>
      <c r="X10" s="162"/>
    </row>
    <row r="11" spans="1:24" x14ac:dyDescent="0.25">
      <c r="A11" s="259"/>
      <c r="B11" s="260"/>
      <c r="C11" s="260"/>
      <c r="D11" s="260"/>
      <c r="E11" s="261"/>
      <c r="F11" s="245"/>
      <c r="G11" s="247"/>
      <c r="H11" s="245"/>
      <c r="I11" s="246"/>
      <c r="J11" s="246"/>
      <c r="K11" s="246"/>
      <c r="L11" s="247"/>
      <c r="M11" s="9"/>
      <c r="N11" s="245"/>
      <c r="O11" s="246"/>
      <c r="P11" s="246"/>
      <c r="Q11" s="247"/>
      <c r="S11" s="162" t="s">
        <v>129</v>
      </c>
      <c r="T11" s="85"/>
      <c r="U11" s="85"/>
      <c r="V11" s="85"/>
      <c r="W11" s="85"/>
      <c r="X11" s="162"/>
    </row>
    <row r="12" spans="1:24" x14ac:dyDescent="0.25">
      <c r="A12" s="259"/>
      <c r="B12" s="260"/>
      <c r="C12" s="260"/>
      <c r="D12" s="260"/>
      <c r="E12" s="261"/>
      <c r="F12" s="245"/>
      <c r="G12" s="247"/>
      <c r="H12" s="245"/>
      <c r="I12" s="246"/>
      <c r="J12" s="246"/>
      <c r="K12" s="246"/>
      <c r="L12" s="247"/>
      <c r="M12" s="9"/>
      <c r="N12" s="245"/>
      <c r="O12" s="246"/>
      <c r="P12" s="246"/>
      <c r="Q12" s="247"/>
      <c r="S12" s="162" t="s">
        <v>130</v>
      </c>
      <c r="T12" s="85"/>
      <c r="U12" s="85"/>
      <c r="V12" s="85"/>
      <c r="W12" s="85"/>
      <c r="X12" s="162"/>
    </row>
    <row r="13" spans="1:24" x14ac:dyDescent="0.25">
      <c r="A13" s="259"/>
      <c r="B13" s="260"/>
      <c r="C13" s="260"/>
      <c r="D13" s="260"/>
      <c r="E13" s="261"/>
      <c r="F13" s="254"/>
      <c r="G13" s="244"/>
      <c r="H13" s="254"/>
      <c r="I13" s="243"/>
      <c r="J13" s="243"/>
      <c r="K13" s="243"/>
      <c r="L13" s="244"/>
      <c r="M13" s="15"/>
      <c r="N13" s="243"/>
      <c r="O13" s="243"/>
      <c r="P13" s="243"/>
      <c r="Q13" s="244"/>
      <c r="S13" s="162" t="s">
        <v>131</v>
      </c>
      <c r="T13" s="85"/>
      <c r="U13" s="85"/>
      <c r="V13" s="85"/>
      <c r="W13" s="85"/>
      <c r="X13" s="162"/>
    </row>
    <row r="14" spans="1:24" x14ac:dyDescent="0.25">
      <c r="A14" s="259"/>
      <c r="B14" s="260"/>
      <c r="C14" s="260"/>
      <c r="D14" s="260"/>
      <c r="E14" s="261"/>
      <c r="F14" s="245"/>
      <c r="G14" s="247"/>
      <c r="H14" s="245"/>
      <c r="I14" s="246"/>
      <c r="J14" s="246"/>
      <c r="K14" s="246"/>
      <c r="L14" s="247"/>
      <c r="M14" s="9"/>
      <c r="N14" s="245"/>
      <c r="O14" s="246"/>
      <c r="P14" s="246"/>
      <c r="Q14" s="247"/>
      <c r="S14" s="162"/>
      <c r="T14" s="85"/>
      <c r="U14" s="85"/>
      <c r="V14" s="85"/>
      <c r="W14" s="85"/>
      <c r="X14" s="162"/>
    </row>
    <row r="15" spans="1:24" x14ac:dyDescent="0.25">
      <c r="A15" s="259"/>
      <c r="B15" s="260"/>
      <c r="C15" s="260"/>
      <c r="D15" s="260"/>
      <c r="E15" s="261"/>
      <c r="F15" s="245"/>
      <c r="G15" s="247"/>
      <c r="H15" s="245"/>
      <c r="I15" s="246"/>
      <c r="J15" s="246"/>
      <c r="K15" s="246"/>
      <c r="L15" s="247"/>
      <c r="M15" s="9"/>
      <c r="N15" s="245"/>
      <c r="O15" s="246"/>
      <c r="P15" s="246"/>
      <c r="Q15" s="247"/>
      <c r="S15" s="162" t="s">
        <v>132</v>
      </c>
      <c r="T15" s="85"/>
      <c r="U15" s="85"/>
      <c r="V15" s="85"/>
      <c r="W15" s="85"/>
      <c r="X15" s="162"/>
    </row>
    <row r="16" spans="1:24" x14ac:dyDescent="0.25">
      <c r="A16" s="259"/>
      <c r="B16" s="260"/>
      <c r="C16" s="260"/>
      <c r="D16" s="260"/>
      <c r="E16" s="261"/>
      <c r="F16" s="245"/>
      <c r="G16" s="247"/>
      <c r="H16" s="245"/>
      <c r="I16" s="246"/>
      <c r="J16" s="246"/>
      <c r="K16" s="246"/>
      <c r="L16" s="247"/>
      <c r="M16" s="9"/>
      <c r="N16" s="245"/>
      <c r="O16" s="246"/>
      <c r="P16" s="246"/>
      <c r="Q16" s="247"/>
      <c r="S16" s="162" t="s">
        <v>133</v>
      </c>
      <c r="T16" s="85"/>
      <c r="U16" s="85"/>
      <c r="V16" s="85"/>
      <c r="W16" s="85"/>
      <c r="X16" s="162"/>
    </row>
    <row r="17" spans="1:24" x14ac:dyDescent="0.25">
      <c r="A17" s="259"/>
      <c r="B17" s="260"/>
      <c r="C17" s="260"/>
      <c r="D17" s="260"/>
      <c r="E17" s="261"/>
      <c r="F17" s="250"/>
      <c r="G17" s="249"/>
      <c r="H17" s="250"/>
      <c r="I17" s="248"/>
      <c r="J17" s="248"/>
      <c r="K17" s="248"/>
      <c r="L17" s="249"/>
      <c r="M17" s="10"/>
      <c r="N17" s="250"/>
      <c r="O17" s="248"/>
      <c r="P17" s="248"/>
      <c r="Q17" s="249"/>
      <c r="S17" s="162" t="s">
        <v>134</v>
      </c>
      <c r="T17" s="85"/>
      <c r="U17" s="85"/>
      <c r="V17" s="85"/>
      <c r="W17" s="85"/>
      <c r="X17" s="162"/>
    </row>
    <row r="18" spans="1:24" x14ac:dyDescent="0.25">
      <c r="A18" s="259"/>
      <c r="B18" s="260"/>
      <c r="C18" s="260"/>
      <c r="D18" s="260"/>
      <c r="E18" s="261"/>
      <c r="F18" s="250"/>
      <c r="G18" s="249"/>
      <c r="H18" s="250"/>
      <c r="I18" s="248"/>
      <c r="J18" s="248"/>
      <c r="K18" s="248"/>
      <c r="L18" s="249"/>
      <c r="M18" s="10"/>
      <c r="N18" s="248"/>
      <c r="O18" s="248"/>
      <c r="P18" s="248"/>
      <c r="Q18" s="249"/>
      <c r="S18" s="162" t="s">
        <v>135</v>
      </c>
      <c r="T18" s="85"/>
      <c r="U18" s="85"/>
      <c r="V18" s="85"/>
      <c r="W18" s="85"/>
      <c r="X18" s="162"/>
    </row>
    <row r="19" spans="1:24" x14ac:dyDescent="0.25">
      <c r="A19" s="259"/>
      <c r="B19" s="260"/>
      <c r="C19" s="260"/>
      <c r="D19" s="260"/>
      <c r="E19" s="261"/>
      <c r="F19" s="250"/>
      <c r="G19" s="249"/>
      <c r="H19" s="250"/>
      <c r="I19" s="248"/>
      <c r="J19" s="248"/>
      <c r="K19" s="248"/>
      <c r="L19" s="249"/>
      <c r="M19" s="9"/>
      <c r="N19" s="270"/>
      <c r="O19" s="270"/>
      <c r="P19" s="270"/>
      <c r="Q19" s="270"/>
      <c r="R19" s="89"/>
      <c r="S19" s="162" t="s">
        <v>136</v>
      </c>
      <c r="T19" s="85"/>
      <c r="U19" s="85"/>
      <c r="V19" s="85"/>
      <c r="W19" s="85"/>
      <c r="X19" s="162"/>
    </row>
    <row r="20" spans="1:24" ht="13.8" thickBot="1" x14ac:dyDescent="0.3">
      <c r="A20" s="241" t="s">
        <v>205</v>
      </c>
      <c r="B20" s="241"/>
      <c r="C20" s="241"/>
      <c r="D20" s="241"/>
      <c r="E20" s="241"/>
      <c r="F20" s="241"/>
      <c r="G20" s="241"/>
      <c r="H20" s="242"/>
      <c r="I20" s="242"/>
      <c r="J20" s="242"/>
      <c r="K20" s="242"/>
      <c r="L20" s="242"/>
      <c r="M20" s="163">
        <f>SUM(M7:M19)</f>
        <v>0</v>
      </c>
      <c r="N20" s="269"/>
      <c r="O20" s="269"/>
      <c r="P20" s="269"/>
      <c r="Q20" s="269"/>
      <c r="S20" s="162"/>
      <c r="T20" s="85"/>
      <c r="U20" s="85"/>
      <c r="V20" s="85"/>
      <c r="W20" s="85"/>
      <c r="X20" s="162"/>
    </row>
    <row r="21" spans="1:24" x14ac:dyDescent="0.25">
      <c r="A21" s="255"/>
      <c r="B21" s="255"/>
      <c r="C21" s="255"/>
      <c r="D21" s="255"/>
      <c r="E21" s="255"/>
      <c r="F21" s="227"/>
      <c r="G21" s="227"/>
      <c r="H21" s="227"/>
      <c r="I21" s="227"/>
      <c r="J21" s="227"/>
      <c r="K21" s="227"/>
      <c r="L21" s="227"/>
      <c r="N21" s="227"/>
      <c r="O21" s="227"/>
      <c r="P21" s="227"/>
      <c r="Q21" s="227"/>
      <c r="S21" s="162" t="s">
        <v>137</v>
      </c>
      <c r="T21" s="85"/>
      <c r="U21" s="85"/>
      <c r="V21" s="85"/>
      <c r="W21" s="85"/>
      <c r="X21" s="162"/>
    </row>
    <row r="22" spans="1:24" x14ac:dyDescent="0.25">
      <c r="A22" s="241" t="s">
        <v>9</v>
      </c>
      <c r="B22" s="241"/>
      <c r="C22" s="241"/>
      <c r="D22" s="241"/>
      <c r="E22" s="241"/>
      <c r="F22" s="241"/>
      <c r="G22" s="241"/>
      <c r="H22" s="241"/>
      <c r="I22" s="241"/>
      <c r="J22" s="241"/>
      <c r="K22" s="241"/>
      <c r="L22" s="241"/>
      <c r="M22" s="241"/>
      <c r="N22" s="241"/>
      <c r="O22" s="241"/>
      <c r="P22" s="241"/>
      <c r="Q22" s="241"/>
      <c r="S22" s="162" t="s">
        <v>138</v>
      </c>
      <c r="T22" s="85"/>
      <c r="U22" s="85"/>
      <c r="V22" s="85"/>
      <c r="W22" s="85"/>
      <c r="X22" s="162"/>
    </row>
    <row r="23" spans="1:24" x14ac:dyDescent="0.25">
      <c r="A23" s="259"/>
      <c r="B23" s="260"/>
      <c r="C23" s="260"/>
      <c r="D23" s="260"/>
      <c r="E23" s="261"/>
      <c r="F23" s="252"/>
      <c r="G23" s="253"/>
      <c r="H23" s="252"/>
      <c r="I23" s="252"/>
      <c r="J23" s="252"/>
      <c r="K23" s="252"/>
      <c r="L23" s="253"/>
      <c r="M23" s="90"/>
      <c r="N23" s="245"/>
      <c r="O23" s="246"/>
      <c r="P23" s="246"/>
      <c r="Q23" s="247"/>
      <c r="S23" s="162" t="s">
        <v>139</v>
      </c>
      <c r="T23" s="85"/>
      <c r="U23" s="85"/>
      <c r="V23" s="85"/>
      <c r="W23" s="85"/>
      <c r="X23" s="162"/>
    </row>
    <row r="24" spans="1:24" x14ac:dyDescent="0.25">
      <c r="A24" s="256"/>
      <c r="B24" s="257"/>
      <c r="C24" s="257"/>
      <c r="D24" s="257"/>
      <c r="E24" s="258"/>
      <c r="F24" s="246"/>
      <c r="G24" s="247"/>
      <c r="H24" s="246"/>
      <c r="I24" s="246"/>
      <c r="J24" s="246"/>
      <c r="K24" s="246"/>
      <c r="L24" s="247"/>
      <c r="M24" s="77"/>
      <c r="N24" s="245"/>
      <c r="O24" s="246"/>
      <c r="P24" s="246"/>
      <c r="Q24" s="247"/>
      <c r="S24" s="162"/>
      <c r="T24" s="85"/>
      <c r="U24" s="85"/>
      <c r="V24" s="85"/>
      <c r="W24" s="85"/>
      <c r="X24" s="162"/>
    </row>
    <row r="25" spans="1:24" x14ac:dyDescent="0.25">
      <c r="A25" s="257"/>
      <c r="B25" s="257"/>
      <c r="C25" s="257"/>
      <c r="D25" s="257"/>
      <c r="E25" s="258"/>
      <c r="F25" s="245"/>
      <c r="G25" s="247"/>
      <c r="H25" s="248"/>
      <c r="I25" s="248"/>
      <c r="J25" s="248"/>
      <c r="K25" s="248"/>
      <c r="L25" s="249"/>
      <c r="M25" s="78"/>
      <c r="N25" s="250"/>
      <c r="O25" s="248"/>
      <c r="P25" s="248"/>
      <c r="Q25" s="249"/>
      <c r="S25" s="162" t="s">
        <v>140</v>
      </c>
      <c r="T25" s="85"/>
      <c r="U25" s="85"/>
      <c r="V25" s="85"/>
      <c r="W25" s="85"/>
      <c r="X25" s="162"/>
    </row>
    <row r="26" spans="1:24" x14ac:dyDescent="0.25">
      <c r="A26" s="257"/>
      <c r="B26" s="257"/>
      <c r="C26" s="257"/>
      <c r="D26" s="257"/>
      <c r="E26" s="258"/>
      <c r="F26" s="245"/>
      <c r="G26" s="247"/>
      <c r="H26" s="246"/>
      <c r="I26" s="246"/>
      <c r="J26" s="246"/>
      <c r="K26" s="246"/>
      <c r="L26" s="247"/>
      <c r="M26" s="12"/>
      <c r="N26" s="245"/>
      <c r="O26" s="246"/>
      <c r="P26" s="246"/>
      <c r="Q26" s="247"/>
      <c r="S26" s="162" t="s">
        <v>141</v>
      </c>
      <c r="T26" s="85"/>
      <c r="U26" s="85"/>
      <c r="V26" s="85"/>
      <c r="W26" s="85"/>
      <c r="X26" s="162"/>
    </row>
    <row r="27" spans="1:24" x14ac:dyDescent="0.25">
      <c r="A27" s="257"/>
      <c r="B27" s="257"/>
      <c r="C27" s="257"/>
      <c r="D27" s="257"/>
      <c r="E27" s="258"/>
      <c r="F27" s="245"/>
      <c r="G27" s="247"/>
      <c r="H27" s="246"/>
      <c r="I27" s="246"/>
      <c r="J27" s="246"/>
      <c r="K27" s="246"/>
      <c r="L27" s="247"/>
      <c r="M27" s="12"/>
      <c r="N27" s="245"/>
      <c r="O27" s="246"/>
      <c r="P27" s="246"/>
      <c r="Q27" s="247"/>
      <c r="S27" s="162" t="s">
        <v>142</v>
      </c>
      <c r="T27" s="85"/>
      <c r="U27" s="85"/>
      <c r="V27" s="85"/>
      <c r="W27" s="85"/>
      <c r="X27" s="162"/>
    </row>
    <row r="28" spans="1:24" x14ac:dyDescent="0.25">
      <c r="A28" s="257"/>
      <c r="B28" s="257"/>
      <c r="C28" s="257"/>
      <c r="D28" s="257"/>
      <c r="E28" s="258"/>
      <c r="F28" s="250"/>
      <c r="G28" s="249"/>
      <c r="H28" s="248"/>
      <c r="I28" s="248"/>
      <c r="J28" s="248"/>
      <c r="K28" s="248"/>
      <c r="L28" s="249"/>
      <c r="M28" s="78"/>
      <c r="N28" s="250"/>
      <c r="O28" s="248"/>
      <c r="P28" s="248"/>
      <c r="Q28" s="249"/>
      <c r="S28" s="162" t="s">
        <v>36</v>
      </c>
      <c r="T28" s="85"/>
      <c r="U28" s="85"/>
      <c r="V28" s="85"/>
      <c r="W28" s="85"/>
      <c r="X28" s="162"/>
    </row>
    <row r="29" spans="1:24" x14ac:dyDescent="0.25">
      <c r="A29" s="257"/>
      <c r="B29" s="257"/>
      <c r="C29" s="257"/>
      <c r="D29" s="257"/>
      <c r="E29" s="258"/>
      <c r="F29" s="243"/>
      <c r="G29" s="244"/>
      <c r="H29" s="243"/>
      <c r="I29" s="243"/>
      <c r="J29" s="243"/>
      <c r="K29" s="243"/>
      <c r="L29" s="244"/>
      <c r="M29" s="76"/>
      <c r="N29" s="254"/>
      <c r="O29" s="243"/>
      <c r="P29" s="243"/>
      <c r="Q29" s="244"/>
      <c r="S29" s="162"/>
      <c r="T29" s="85"/>
      <c r="U29" s="85"/>
      <c r="V29" s="85"/>
      <c r="W29" s="85"/>
      <c r="X29" s="162"/>
    </row>
    <row r="30" spans="1:24" x14ac:dyDescent="0.25">
      <c r="A30" s="257"/>
      <c r="B30" s="257"/>
      <c r="C30" s="257"/>
      <c r="D30" s="257"/>
      <c r="E30" s="258"/>
      <c r="F30" s="245"/>
      <c r="G30" s="247"/>
      <c r="H30" s="245"/>
      <c r="I30" s="246"/>
      <c r="J30" s="246"/>
      <c r="K30" s="246"/>
      <c r="L30" s="247"/>
      <c r="M30" s="9"/>
      <c r="N30" s="245"/>
      <c r="O30" s="246"/>
      <c r="P30" s="246"/>
      <c r="Q30" s="247"/>
      <c r="S30" s="162"/>
      <c r="T30" s="85"/>
      <c r="U30" s="85"/>
      <c r="V30" s="85"/>
      <c r="W30" s="85"/>
      <c r="X30" s="162"/>
    </row>
    <row r="31" spans="1:24" x14ac:dyDescent="0.25">
      <c r="A31" s="257"/>
      <c r="B31" s="257"/>
      <c r="C31" s="257"/>
      <c r="D31" s="257"/>
      <c r="E31" s="258"/>
      <c r="F31" s="245"/>
      <c r="G31" s="247"/>
      <c r="H31" s="243"/>
      <c r="I31" s="243"/>
      <c r="J31" s="243"/>
      <c r="K31" s="243"/>
      <c r="L31" s="244"/>
      <c r="M31" s="76"/>
      <c r="N31" s="254"/>
      <c r="O31" s="243"/>
      <c r="P31" s="243"/>
      <c r="Q31" s="244"/>
      <c r="S31" s="162" t="s">
        <v>143</v>
      </c>
      <c r="T31" s="85"/>
      <c r="U31" s="85"/>
      <c r="V31" s="85"/>
      <c r="W31" s="85"/>
      <c r="X31" s="162"/>
    </row>
    <row r="32" spans="1:24" x14ac:dyDescent="0.25">
      <c r="A32" s="257"/>
      <c r="B32" s="257"/>
      <c r="C32" s="257"/>
      <c r="D32" s="257"/>
      <c r="E32" s="258"/>
      <c r="F32" s="245"/>
      <c r="G32" s="247"/>
      <c r="H32" s="245"/>
      <c r="I32" s="246"/>
      <c r="J32" s="246"/>
      <c r="K32" s="246"/>
      <c r="L32" s="247"/>
      <c r="M32" s="9"/>
      <c r="N32" s="245"/>
      <c r="O32" s="246"/>
      <c r="P32" s="246"/>
      <c r="Q32" s="247"/>
      <c r="S32" s="162" t="s">
        <v>144</v>
      </c>
      <c r="T32" s="85"/>
      <c r="U32" s="85"/>
      <c r="V32" s="85"/>
      <c r="W32" s="85"/>
      <c r="X32" s="162"/>
    </row>
    <row r="33" spans="1:24" x14ac:dyDescent="0.25">
      <c r="A33" s="257"/>
      <c r="B33" s="257"/>
      <c r="C33" s="257"/>
      <c r="D33" s="257"/>
      <c r="E33" s="258"/>
      <c r="F33" s="243"/>
      <c r="G33" s="244"/>
      <c r="H33" s="243"/>
      <c r="I33" s="243"/>
      <c r="J33" s="243"/>
      <c r="K33" s="243"/>
      <c r="L33" s="244"/>
      <c r="M33" s="76"/>
      <c r="N33" s="254"/>
      <c r="O33" s="243"/>
      <c r="P33" s="243"/>
      <c r="Q33" s="244"/>
      <c r="S33" s="79"/>
      <c r="T33" s="86"/>
      <c r="U33" s="86"/>
      <c r="V33" s="86"/>
      <c r="W33" s="85"/>
      <c r="X33" s="162"/>
    </row>
    <row r="34" spans="1:24" x14ac:dyDescent="0.25">
      <c r="A34" s="257"/>
      <c r="B34" s="257"/>
      <c r="C34" s="257"/>
      <c r="D34" s="257"/>
      <c r="E34" s="258"/>
      <c r="F34" s="246"/>
      <c r="G34" s="246"/>
      <c r="H34" s="245"/>
      <c r="I34" s="246"/>
      <c r="J34" s="246"/>
      <c r="K34" s="246"/>
      <c r="L34" s="247"/>
      <c r="M34" s="9"/>
      <c r="N34" s="245"/>
      <c r="O34" s="246"/>
      <c r="P34" s="246"/>
      <c r="Q34" s="247"/>
      <c r="S34" s="79" t="s">
        <v>25</v>
      </c>
      <c r="T34" s="86"/>
      <c r="U34" s="86"/>
      <c r="V34" s="86"/>
      <c r="W34" s="86"/>
      <c r="X34" s="162"/>
    </row>
    <row r="35" spans="1:24" x14ac:dyDescent="0.25">
      <c r="A35" s="257"/>
      <c r="B35" s="257"/>
      <c r="C35" s="257"/>
      <c r="D35" s="257"/>
      <c r="E35" s="258"/>
      <c r="F35" s="245"/>
      <c r="G35" s="247"/>
      <c r="H35" s="245"/>
      <c r="I35" s="246"/>
      <c r="J35" s="246"/>
      <c r="K35" s="246"/>
      <c r="L35" s="247"/>
      <c r="M35" s="9"/>
      <c r="N35" s="250"/>
      <c r="O35" s="248"/>
      <c r="P35" s="248"/>
      <c r="Q35" s="249"/>
      <c r="S35" s="79" t="s">
        <v>107</v>
      </c>
      <c r="T35" s="86"/>
      <c r="U35" s="86"/>
      <c r="V35" s="86"/>
      <c r="W35" s="86"/>
      <c r="X35" s="162"/>
    </row>
    <row r="36" spans="1:24" ht="13.8" thickBot="1" x14ac:dyDescent="0.3">
      <c r="A36" s="241" t="s">
        <v>206</v>
      </c>
      <c r="B36" s="241"/>
      <c r="C36" s="241"/>
      <c r="D36" s="241"/>
      <c r="E36" s="241"/>
      <c r="F36" s="241"/>
      <c r="G36" s="241"/>
      <c r="H36" s="242"/>
      <c r="I36" s="242"/>
      <c r="J36" s="242"/>
      <c r="K36" s="242"/>
      <c r="L36" s="242"/>
      <c r="M36" s="163">
        <f>SUM(M23:M35)</f>
        <v>0</v>
      </c>
      <c r="N36" s="269"/>
      <c r="O36" s="269"/>
      <c r="P36" s="269"/>
      <c r="Q36" s="269"/>
      <c r="S36" s="79" t="s">
        <v>53</v>
      </c>
      <c r="T36" s="85"/>
      <c r="U36" s="85"/>
      <c r="V36" s="85"/>
      <c r="W36" s="86"/>
      <c r="X36" s="162"/>
    </row>
    <row r="37" spans="1:24" x14ac:dyDescent="0.25">
      <c r="A37" s="255"/>
      <c r="B37" s="255"/>
      <c r="C37" s="255"/>
      <c r="D37" s="255"/>
      <c r="E37" s="255"/>
      <c r="F37" s="227"/>
      <c r="G37" s="227"/>
      <c r="H37" s="227"/>
      <c r="I37" s="227"/>
      <c r="J37" s="227"/>
      <c r="K37" s="227"/>
      <c r="L37" s="227"/>
      <c r="N37" s="227"/>
      <c r="O37" s="227"/>
      <c r="P37" s="227"/>
      <c r="Q37" s="227"/>
      <c r="S37" s="79" t="s">
        <v>32</v>
      </c>
      <c r="T37" s="85"/>
      <c r="U37" s="85"/>
      <c r="V37" s="85"/>
      <c r="W37" s="85"/>
      <c r="X37" s="162"/>
    </row>
    <row r="38" spans="1:24" x14ac:dyDescent="0.25">
      <c r="A38" s="241" t="s">
        <v>34</v>
      </c>
      <c r="B38" s="241"/>
      <c r="C38" s="241"/>
      <c r="D38" s="241"/>
      <c r="E38" s="241"/>
      <c r="F38" s="241"/>
      <c r="G38" s="241"/>
      <c r="H38" s="241"/>
      <c r="I38" s="241"/>
      <c r="J38" s="241"/>
      <c r="K38" s="241"/>
      <c r="L38" s="241"/>
      <c r="M38" s="241"/>
      <c r="N38" s="241"/>
      <c r="O38" s="241"/>
      <c r="P38" s="241"/>
      <c r="Q38" s="241"/>
      <c r="S38" s="162"/>
      <c r="T38" s="85"/>
      <c r="U38" s="85"/>
      <c r="V38" s="85"/>
      <c r="W38" s="85"/>
      <c r="X38" s="162"/>
    </row>
    <row r="39" spans="1:24" x14ac:dyDescent="0.25">
      <c r="A39" s="259"/>
      <c r="B39" s="260"/>
      <c r="C39" s="260"/>
      <c r="D39" s="260"/>
      <c r="E39" s="261"/>
      <c r="F39" s="245"/>
      <c r="G39" s="246"/>
      <c r="H39" s="245"/>
      <c r="I39" s="246"/>
      <c r="J39" s="246"/>
      <c r="K39" s="246"/>
      <c r="L39" s="247"/>
      <c r="M39" s="9"/>
      <c r="N39" s="245"/>
      <c r="O39" s="246"/>
      <c r="P39" s="246"/>
      <c r="Q39" s="247"/>
      <c r="S39" s="162"/>
      <c r="T39" s="85"/>
      <c r="U39" s="85"/>
      <c r="V39" s="85"/>
      <c r="W39" s="85"/>
      <c r="X39" s="162"/>
    </row>
    <row r="40" spans="1:24" x14ac:dyDescent="0.25">
      <c r="A40" s="256"/>
      <c r="B40" s="257"/>
      <c r="C40" s="257"/>
      <c r="D40" s="257"/>
      <c r="E40" s="258"/>
      <c r="F40" s="245"/>
      <c r="G40" s="246"/>
      <c r="H40" s="245"/>
      <c r="I40" s="246"/>
      <c r="J40" s="246"/>
      <c r="K40" s="246"/>
      <c r="L40" s="247"/>
      <c r="M40" s="9"/>
      <c r="N40" s="245"/>
      <c r="O40" s="246"/>
      <c r="P40" s="246"/>
      <c r="Q40" s="247"/>
      <c r="S40" s="164" t="s">
        <v>39</v>
      </c>
      <c r="T40" s="164"/>
      <c r="U40" s="164"/>
      <c r="V40" s="164"/>
      <c r="W40" s="85"/>
      <c r="X40" s="162"/>
    </row>
    <row r="41" spans="1:24" x14ac:dyDescent="0.25">
      <c r="A41" s="256"/>
      <c r="B41" s="257"/>
      <c r="C41" s="257"/>
      <c r="D41" s="257"/>
      <c r="E41" s="258"/>
      <c r="F41" s="245"/>
      <c r="G41" s="246"/>
      <c r="H41" s="245"/>
      <c r="I41" s="246"/>
      <c r="J41" s="246"/>
      <c r="K41" s="246"/>
      <c r="L41" s="247"/>
      <c r="M41" s="9"/>
      <c r="N41" s="246"/>
      <c r="O41" s="246"/>
      <c r="P41" s="246"/>
      <c r="Q41" s="247"/>
      <c r="S41" s="164" t="s">
        <v>145</v>
      </c>
      <c r="T41" s="164"/>
      <c r="U41" s="164"/>
      <c r="V41" s="164"/>
      <c r="W41" s="164"/>
      <c r="X41" s="162"/>
    </row>
    <row r="42" spans="1:24" x14ac:dyDescent="0.25">
      <c r="A42" s="256"/>
      <c r="B42" s="257"/>
      <c r="C42" s="257"/>
      <c r="D42" s="257"/>
      <c r="E42" s="258"/>
      <c r="F42" s="254"/>
      <c r="G42" s="243"/>
      <c r="H42" s="254"/>
      <c r="I42" s="243"/>
      <c r="J42" s="243"/>
      <c r="K42" s="243"/>
      <c r="L42" s="244"/>
      <c r="M42" s="15"/>
      <c r="N42" s="243"/>
      <c r="O42" s="243"/>
      <c r="P42" s="243"/>
      <c r="Q42" s="244"/>
      <c r="S42" s="164" t="s">
        <v>146</v>
      </c>
      <c r="T42" s="164"/>
      <c r="U42" s="164"/>
      <c r="V42" s="164"/>
      <c r="W42" s="164"/>
      <c r="X42" s="162"/>
    </row>
    <row r="43" spans="1:24" x14ac:dyDescent="0.25">
      <c r="A43" s="256"/>
      <c r="B43" s="257"/>
      <c r="C43" s="257"/>
      <c r="D43" s="257"/>
      <c r="E43" s="258"/>
      <c r="F43" s="245"/>
      <c r="G43" s="246"/>
      <c r="H43" s="245"/>
      <c r="I43" s="246"/>
      <c r="J43" s="246"/>
      <c r="K43" s="246"/>
      <c r="L43" s="247"/>
      <c r="M43" s="9"/>
      <c r="N43" s="245"/>
      <c r="O43" s="246"/>
      <c r="P43" s="246"/>
      <c r="Q43" s="247"/>
      <c r="S43" s="164" t="s">
        <v>147</v>
      </c>
      <c r="T43" s="164"/>
      <c r="U43" s="164"/>
      <c r="V43" s="164"/>
      <c r="W43" s="164"/>
      <c r="X43" s="162"/>
    </row>
    <row r="44" spans="1:24" x14ac:dyDescent="0.25">
      <c r="A44" s="256"/>
      <c r="B44" s="257"/>
      <c r="C44" s="257"/>
      <c r="D44" s="257"/>
      <c r="E44" s="258"/>
      <c r="F44" s="254"/>
      <c r="G44" s="243"/>
      <c r="H44" s="254"/>
      <c r="I44" s="243"/>
      <c r="J44" s="243"/>
      <c r="K44" s="243"/>
      <c r="L44" s="244"/>
      <c r="M44" s="15"/>
      <c r="N44" s="243"/>
      <c r="O44" s="243"/>
      <c r="P44" s="243"/>
      <c r="Q44" s="244"/>
      <c r="S44" s="79" t="s">
        <v>148</v>
      </c>
      <c r="T44" s="79"/>
      <c r="U44" s="79"/>
      <c r="V44" s="79"/>
      <c r="W44" s="164"/>
      <c r="X44" s="162"/>
    </row>
    <row r="45" spans="1:24" x14ac:dyDescent="0.25">
      <c r="A45" s="256"/>
      <c r="B45" s="257"/>
      <c r="C45" s="257"/>
      <c r="D45" s="257"/>
      <c r="E45" s="258"/>
      <c r="F45" s="245"/>
      <c r="G45" s="246"/>
      <c r="H45" s="245"/>
      <c r="I45" s="246"/>
      <c r="J45" s="246"/>
      <c r="K45" s="246"/>
      <c r="L45" s="247"/>
      <c r="M45" s="9"/>
      <c r="N45" s="245"/>
      <c r="O45" s="246"/>
      <c r="P45" s="246"/>
      <c r="Q45" s="247"/>
      <c r="S45" s="162"/>
      <c r="T45" s="79"/>
      <c r="U45" s="79"/>
      <c r="V45" s="79"/>
      <c r="W45" s="79"/>
      <c r="X45" s="162"/>
    </row>
    <row r="46" spans="1:24" x14ac:dyDescent="0.25">
      <c r="A46" s="256"/>
      <c r="B46" s="257"/>
      <c r="C46" s="257"/>
      <c r="D46" s="257"/>
      <c r="E46" s="258"/>
      <c r="F46" s="254"/>
      <c r="G46" s="243"/>
      <c r="H46" s="254"/>
      <c r="I46" s="243"/>
      <c r="J46" s="243"/>
      <c r="K46" s="243"/>
      <c r="L46" s="244"/>
      <c r="M46" s="15"/>
      <c r="N46" s="243"/>
      <c r="O46" s="243"/>
      <c r="P46" s="243"/>
      <c r="Q46" s="244"/>
      <c r="S46" s="79" t="s">
        <v>149</v>
      </c>
      <c r="T46" s="79"/>
      <c r="U46" s="79"/>
      <c r="V46" s="79"/>
      <c r="W46" s="79"/>
      <c r="X46" s="162"/>
    </row>
    <row r="47" spans="1:24" x14ac:dyDescent="0.25">
      <c r="A47" s="256"/>
      <c r="B47" s="257"/>
      <c r="C47" s="257"/>
      <c r="D47" s="257"/>
      <c r="E47" s="258"/>
      <c r="F47" s="245"/>
      <c r="G47" s="246"/>
      <c r="H47" s="245"/>
      <c r="I47" s="246"/>
      <c r="J47" s="246"/>
      <c r="K47" s="246"/>
      <c r="L47" s="247"/>
      <c r="M47" s="9"/>
      <c r="N47" s="245"/>
      <c r="O47" s="246"/>
      <c r="P47" s="246"/>
      <c r="Q47" s="247"/>
      <c r="S47" s="79" t="s">
        <v>150</v>
      </c>
      <c r="T47" s="79"/>
      <c r="U47" s="79"/>
      <c r="V47" s="79"/>
      <c r="W47" s="79"/>
      <c r="X47" s="162"/>
    </row>
    <row r="48" spans="1:24" x14ac:dyDescent="0.25">
      <c r="A48" s="256"/>
      <c r="B48" s="257"/>
      <c r="C48" s="257"/>
      <c r="D48" s="257"/>
      <c r="E48" s="258"/>
      <c r="F48" s="254"/>
      <c r="G48" s="243"/>
      <c r="H48" s="254"/>
      <c r="I48" s="243"/>
      <c r="J48" s="243"/>
      <c r="K48" s="243"/>
      <c r="L48" s="244"/>
      <c r="M48" s="15"/>
      <c r="N48" s="243"/>
      <c r="O48" s="243"/>
      <c r="P48" s="243"/>
      <c r="Q48" s="244"/>
      <c r="S48" s="79" t="s">
        <v>151</v>
      </c>
      <c r="T48" s="79"/>
      <c r="U48" s="79"/>
      <c r="V48" s="79"/>
      <c r="W48" s="79"/>
      <c r="X48" s="162"/>
    </row>
    <row r="49" spans="1:24" x14ac:dyDescent="0.25">
      <c r="A49" s="256"/>
      <c r="B49" s="257"/>
      <c r="C49" s="257"/>
      <c r="D49" s="257"/>
      <c r="E49" s="258"/>
      <c r="F49" s="245"/>
      <c r="G49" s="246"/>
      <c r="H49" s="245"/>
      <c r="I49" s="246"/>
      <c r="J49" s="246"/>
      <c r="K49" s="246"/>
      <c r="L49" s="247"/>
      <c r="M49" s="9"/>
      <c r="N49" s="245"/>
      <c r="O49" s="246"/>
      <c r="P49" s="246"/>
      <c r="Q49" s="247"/>
      <c r="S49" s="79" t="s">
        <v>35</v>
      </c>
      <c r="T49" s="79"/>
      <c r="U49" s="79"/>
      <c r="V49" s="79"/>
      <c r="W49" s="79"/>
      <c r="X49" s="162"/>
    </row>
    <row r="50" spans="1:24" x14ac:dyDescent="0.25">
      <c r="A50" s="256"/>
      <c r="B50" s="257"/>
      <c r="C50" s="257"/>
      <c r="D50" s="257"/>
      <c r="E50" s="258"/>
      <c r="F50" s="245"/>
      <c r="G50" s="246"/>
      <c r="H50" s="245"/>
      <c r="I50" s="246"/>
      <c r="J50" s="246"/>
      <c r="K50" s="246"/>
      <c r="L50" s="247"/>
      <c r="M50" s="9"/>
      <c r="N50" s="245"/>
      <c r="O50" s="246"/>
      <c r="P50" s="246"/>
      <c r="Q50" s="247"/>
      <c r="S50" s="79" t="s">
        <v>37</v>
      </c>
      <c r="T50" s="81"/>
      <c r="U50" s="81"/>
      <c r="V50" s="81"/>
      <c r="W50" s="79"/>
      <c r="X50" s="162"/>
    </row>
    <row r="51" spans="1:24" x14ac:dyDescent="0.25">
      <c r="A51" s="256"/>
      <c r="B51" s="257"/>
      <c r="C51" s="257"/>
      <c r="D51" s="257"/>
      <c r="E51" s="258"/>
      <c r="F51" s="250"/>
      <c r="G51" s="248"/>
      <c r="H51" s="250"/>
      <c r="I51" s="248"/>
      <c r="J51" s="248"/>
      <c r="K51" s="248"/>
      <c r="L51" s="249"/>
      <c r="M51" s="10"/>
      <c r="N51" s="248"/>
      <c r="O51" s="248"/>
      <c r="P51" s="248"/>
      <c r="Q51" s="249"/>
      <c r="S51" s="79" t="s">
        <v>38</v>
      </c>
      <c r="T51" s="81"/>
      <c r="U51" s="81"/>
      <c r="V51" s="81"/>
      <c r="W51" s="81"/>
    </row>
    <row r="52" spans="1:24" ht="13.8" thickBot="1" x14ac:dyDescent="0.3">
      <c r="A52" s="241" t="s">
        <v>207</v>
      </c>
      <c r="B52" s="241"/>
      <c r="C52" s="241"/>
      <c r="D52" s="241"/>
      <c r="E52" s="241"/>
      <c r="F52" s="241"/>
      <c r="G52" s="241"/>
      <c r="H52" s="242"/>
      <c r="I52" s="242"/>
      <c r="J52" s="242"/>
      <c r="K52" s="242"/>
      <c r="L52" s="242"/>
      <c r="M52" s="163">
        <f>SUM(M39:M51)</f>
        <v>0</v>
      </c>
      <c r="N52" s="242"/>
      <c r="O52" s="242"/>
      <c r="P52" s="242"/>
      <c r="Q52" s="242"/>
      <c r="S52" s="79" t="s">
        <v>46</v>
      </c>
      <c r="T52" s="80"/>
      <c r="U52" s="80"/>
      <c r="V52" s="80"/>
      <c r="W52" s="81"/>
    </row>
    <row r="53" spans="1:24" x14ac:dyDescent="0.25">
      <c r="A53" s="255"/>
      <c r="B53" s="255"/>
      <c r="C53" s="255"/>
      <c r="D53" s="255"/>
      <c r="E53" s="255"/>
      <c r="F53" s="227"/>
      <c r="G53" s="227"/>
      <c r="H53" s="227"/>
      <c r="I53" s="227"/>
      <c r="J53" s="227"/>
      <c r="K53" s="227"/>
      <c r="L53" s="227"/>
      <c r="N53" s="227"/>
      <c r="O53" s="227"/>
      <c r="P53" s="227"/>
      <c r="Q53" s="227"/>
      <c r="S53" s="81"/>
      <c r="T53" s="80"/>
      <c r="U53" s="80"/>
      <c r="V53" s="80"/>
      <c r="W53" s="80"/>
    </row>
    <row r="54" spans="1:24" s="16" customFormat="1" ht="12.6" customHeight="1" x14ac:dyDescent="0.25">
      <c r="A54" s="237" t="s">
        <v>208</v>
      </c>
      <c r="B54" s="237"/>
      <c r="C54" s="237"/>
      <c r="D54" s="237"/>
      <c r="E54" s="237"/>
      <c r="F54" s="237"/>
      <c r="G54" s="237"/>
      <c r="H54" s="237"/>
      <c r="I54" s="237"/>
      <c r="J54" s="237"/>
      <c r="K54" s="237"/>
      <c r="L54" s="237"/>
      <c r="M54" s="238">
        <f>M20+M36+M52</f>
        <v>0</v>
      </c>
      <c r="N54" s="240"/>
      <c r="O54" s="240"/>
      <c r="P54" s="240"/>
      <c r="Q54" s="240"/>
      <c r="R54" s="82"/>
      <c r="S54" s="81"/>
      <c r="T54" s="81"/>
      <c r="U54" s="81"/>
      <c r="V54" s="81"/>
      <c r="W54" s="80"/>
    </row>
    <row r="55" spans="1:24" s="16" customFormat="1" ht="12.6" customHeight="1" thickBot="1" x14ac:dyDescent="0.3">
      <c r="A55" s="237"/>
      <c r="B55" s="237"/>
      <c r="C55" s="237"/>
      <c r="D55" s="237"/>
      <c r="E55" s="237"/>
      <c r="F55" s="237"/>
      <c r="G55" s="237"/>
      <c r="H55" s="237"/>
      <c r="I55" s="237"/>
      <c r="J55" s="237"/>
      <c r="K55" s="237"/>
      <c r="L55" s="237"/>
      <c r="M55" s="239"/>
      <c r="N55" s="240"/>
      <c r="O55" s="240"/>
      <c r="P55" s="240"/>
      <c r="Q55" s="240"/>
      <c r="R55" s="82"/>
      <c r="S55" s="81"/>
      <c r="T55" s="81"/>
      <c r="U55" s="81"/>
      <c r="V55" s="81"/>
      <c r="W55" s="81"/>
    </row>
    <row r="56" spans="1:24" ht="13.8" thickTop="1" x14ac:dyDescent="0.25">
      <c r="A56" s="83"/>
      <c r="B56" s="83"/>
      <c r="C56" s="83"/>
      <c r="D56" s="83"/>
      <c r="E56" s="83"/>
      <c r="F56" s="84"/>
      <c r="G56" s="84"/>
      <c r="H56" s="84"/>
      <c r="I56" s="84"/>
      <c r="J56" s="84"/>
      <c r="K56" s="84"/>
      <c r="L56" s="84"/>
      <c r="M56" s="17"/>
      <c r="N56" s="84"/>
      <c r="O56" s="84"/>
      <c r="P56" s="84"/>
      <c r="Q56" s="84"/>
      <c r="S56" s="81"/>
      <c r="T56" s="81"/>
      <c r="U56" s="81"/>
      <c r="V56" s="81"/>
      <c r="W56" s="81"/>
    </row>
    <row r="57" spans="1:24" x14ac:dyDescent="0.25">
      <c r="A57" s="83"/>
      <c r="B57" s="83"/>
      <c r="C57" s="83"/>
      <c r="D57" s="83"/>
      <c r="E57" s="83"/>
      <c r="F57" s="84"/>
      <c r="G57" s="84"/>
      <c r="H57" s="84"/>
      <c r="I57" s="84"/>
      <c r="J57" s="84"/>
      <c r="K57" s="84"/>
      <c r="L57" s="84"/>
      <c r="N57" s="84"/>
      <c r="O57" s="84"/>
      <c r="P57" s="84"/>
      <c r="Q57" s="84"/>
      <c r="S57" s="81"/>
      <c r="T57" s="81"/>
      <c r="U57" s="81"/>
      <c r="V57" s="81"/>
      <c r="W57" s="81"/>
    </row>
    <row r="58" spans="1:24" x14ac:dyDescent="0.25">
      <c r="A58" s="83"/>
      <c r="B58" s="83"/>
      <c r="C58" s="83"/>
      <c r="D58" s="83"/>
      <c r="E58" s="83"/>
      <c r="F58" s="84"/>
      <c r="G58" s="84"/>
      <c r="H58" s="84"/>
      <c r="I58" s="84"/>
      <c r="J58" s="84"/>
      <c r="K58" s="84"/>
      <c r="L58" s="84"/>
      <c r="N58" s="84"/>
      <c r="O58" s="84"/>
      <c r="P58" s="84"/>
      <c r="Q58" s="84"/>
      <c r="S58" s="81"/>
      <c r="W58" s="81"/>
    </row>
    <row r="59" spans="1:24" x14ac:dyDescent="0.25">
      <c r="A59" s="83"/>
      <c r="B59" s="83"/>
      <c r="C59" s="83"/>
      <c r="D59" s="83"/>
      <c r="E59" s="83"/>
      <c r="F59" s="84"/>
      <c r="G59" s="84"/>
      <c r="H59" s="84"/>
      <c r="I59" s="84"/>
      <c r="J59" s="84"/>
      <c r="K59" s="84"/>
      <c r="L59" s="84"/>
      <c r="N59" s="84"/>
      <c r="O59" s="84"/>
      <c r="P59" s="84"/>
      <c r="Q59" s="84"/>
      <c r="S59" s="81"/>
    </row>
    <row r="60" spans="1:24" x14ac:dyDescent="0.25">
      <c r="A60" s="83"/>
      <c r="B60" s="83"/>
      <c r="C60" s="83"/>
      <c r="D60" s="83"/>
      <c r="E60" s="83"/>
      <c r="F60" s="84"/>
      <c r="G60" s="84"/>
      <c r="H60" s="84"/>
      <c r="I60" s="84"/>
      <c r="J60" s="84"/>
      <c r="K60" s="84"/>
      <c r="L60" s="84"/>
      <c r="N60" s="84"/>
      <c r="O60" s="84"/>
      <c r="P60" s="84"/>
      <c r="Q60" s="84"/>
    </row>
  </sheetData>
  <sheetProtection algorithmName="SHA-512" hashValue="mIwSjhXKEvvKBFxzDqqd8z2l/rQg8ziuQJdPa7Mynu+PLLEFFRlMyeMIm+72TIOtAcSlOCwvsdbAzwPwQs2vzQ==" saltValue="ITT9chJNDRHeeEHpy3CVBg==" spinCount="100000" sheet="1" scenarios="1"/>
  <mergeCells count="190">
    <mergeCell ref="B3:E3"/>
    <mergeCell ref="G3:H3"/>
    <mergeCell ref="I3:J3"/>
    <mergeCell ref="A5:E5"/>
    <mergeCell ref="F5:G5"/>
    <mergeCell ref="H5:L5"/>
    <mergeCell ref="A8:E8"/>
    <mergeCell ref="F8:G8"/>
    <mergeCell ref="H8:L8"/>
    <mergeCell ref="N8:Q8"/>
    <mergeCell ref="A9:E9"/>
    <mergeCell ref="F9:G9"/>
    <mergeCell ref="H9:L9"/>
    <mergeCell ref="N9:Q9"/>
    <mergeCell ref="N5:Q5"/>
    <mergeCell ref="A6:Q6"/>
    <mergeCell ref="A7:E7"/>
    <mergeCell ref="F7:G7"/>
    <mergeCell ref="H7:L7"/>
    <mergeCell ref="N7:Q7"/>
    <mergeCell ref="A12:E12"/>
    <mergeCell ref="F12:G12"/>
    <mergeCell ref="H12:L12"/>
    <mergeCell ref="N12:Q12"/>
    <mergeCell ref="A13:E13"/>
    <mergeCell ref="F13:G13"/>
    <mergeCell ref="H13:L13"/>
    <mergeCell ref="N13:Q13"/>
    <mergeCell ref="A10:E10"/>
    <mergeCell ref="F10:G10"/>
    <mergeCell ref="H10:L10"/>
    <mergeCell ref="N10:Q10"/>
    <mergeCell ref="A11:E11"/>
    <mergeCell ref="F11:G11"/>
    <mergeCell ref="H11:L11"/>
    <mergeCell ref="N11:Q11"/>
    <mergeCell ref="A16:E16"/>
    <mergeCell ref="F16:G16"/>
    <mergeCell ref="H16:L16"/>
    <mergeCell ref="N16:Q16"/>
    <mergeCell ref="A17:E17"/>
    <mergeCell ref="F17:G17"/>
    <mergeCell ref="H17:L17"/>
    <mergeCell ref="N17:Q17"/>
    <mergeCell ref="A14:E14"/>
    <mergeCell ref="F14:G14"/>
    <mergeCell ref="H14:L14"/>
    <mergeCell ref="N14:Q14"/>
    <mergeCell ref="A15:E15"/>
    <mergeCell ref="F15:G15"/>
    <mergeCell ref="H15:L15"/>
    <mergeCell ref="N15:Q15"/>
    <mergeCell ref="H20:L20"/>
    <mergeCell ref="N20:Q20"/>
    <mergeCell ref="A21:E21"/>
    <mergeCell ref="F21:G21"/>
    <mergeCell ref="H21:L21"/>
    <mergeCell ref="N21:Q21"/>
    <mergeCell ref="A20:G20"/>
    <mergeCell ref="A18:E18"/>
    <mergeCell ref="F18:G18"/>
    <mergeCell ref="H18:L18"/>
    <mergeCell ref="N18:Q18"/>
    <mergeCell ref="A19:E19"/>
    <mergeCell ref="F19:G19"/>
    <mergeCell ref="H19:L19"/>
    <mergeCell ref="N19:Q19"/>
    <mergeCell ref="A22:Q22"/>
    <mergeCell ref="A23:E23"/>
    <mergeCell ref="F23:G23"/>
    <mergeCell ref="H23:L23"/>
    <mergeCell ref="N23:Q23"/>
    <mergeCell ref="A24:E24"/>
    <mergeCell ref="F24:G24"/>
    <mergeCell ref="H24:L24"/>
    <mergeCell ref="N24:Q24"/>
    <mergeCell ref="A27:E27"/>
    <mergeCell ref="F27:G27"/>
    <mergeCell ref="H27:L27"/>
    <mergeCell ref="N27:Q27"/>
    <mergeCell ref="A28:E28"/>
    <mergeCell ref="F28:G28"/>
    <mergeCell ref="H28:L28"/>
    <mergeCell ref="N28:Q28"/>
    <mergeCell ref="A25:E25"/>
    <mergeCell ref="F25:G25"/>
    <mergeCell ref="H25:L25"/>
    <mergeCell ref="N25:Q25"/>
    <mergeCell ref="A26:E26"/>
    <mergeCell ref="F26:G26"/>
    <mergeCell ref="H26:L26"/>
    <mergeCell ref="N26:Q26"/>
    <mergeCell ref="A31:E31"/>
    <mergeCell ref="F31:G31"/>
    <mergeCell ref="H31:L31"/>
    <mergeCell ref="N31:Q31"/>
    <mergeCell ref="A32:E32"/>
    <mergeCell ref="F32:G32"/>
    <mergeCell ref="H32:L32"/>
    <mergeCell ref="N32:Q32"/>
    <mergeCell ref="A29:E29"/>
    <mergeCell ref="F29:G29"/>
    <mergeCell ref="H29:L29"/>
    <mergeCell ref="N29:Q29"/>
    <mergeCell ref="A30:E30"/>
    <mergeCell ref="F30:G30"/>
    <mergeCell ref="H30:L30"/>
    <mergeCell ref="N30:Q30"/>
    <mergeCell ref="A35:E35"/>
    <mergeCell ref="F35:G35"/>
    <mergeCell ref="H35:L35"/>
    <mergeCell ref="N35:Q35"/>
    <mergeCell ref="A36:G36"/>
    <mergeCell ref="H36:L36"/>
    <mergeCell ref="N36:Q36"/>
    <mergeCell ref="A33:E33"/>
    <mergeCell ref="F33:G33"/>
    <mergeCell ref="H33:L33"/>
    <mergeCell ref="N33:Q33"/>
    <mergeCell ref="A34:E34"/>
    <mergeCell ref="F34:G34"/>
    <mergeCell ref="H34:L34"/>
    <mergeCell ref="N34:Q34"/>
    <mergeCell ref="A37:E37"/>
    <mergeCell ref="F37:G37"/>
    <mergeCell ref="H37:L37"/>
    <mergeCell ref="N37:Q37"/>
    <mergeCell ref="A38:Q38"/>
    <mergeCell ref="A39:E39"/>
    <mergeCell ref="F39:G39"/>
    <mergeCell ref="H39:L39"/>
    <mergeCell ref="N39:Q39"/>
    <mergeCell ref="A42:E42"/>
    <mergeCell ref="F42:G42"/>
    <mergeCell ref="H42:L42"/>
    <mergeCell ref="N42:Q42"/>
    <mergeCell ref="A43:E43"/>
    <mergeCell ref="F43:G43"/>
    <mergeCell ref="H43:L43"/>
    <mergeCell ref="N43:Q43"/>
    <mergeCell ref="A40:E40"/>
    <mergeCell ref="F40:G40"/>
    <mergeCell ref="H40:L40"/>
    <mergeCell ref="N40:Q40"/>
    <mergeCell ref="A41:E41"/>
    <mergeCell ref="F41:G41"/>
    <mergeCell ref="H41:L41"/>
    <mergeCell ref="N41:Q41"/>
    <mergeCell ref="A46:E46"/>
    <mergeCell ref="F46:G46"/>
    <mergeCell ref="H46:L46"/>
    <mergeCell ref="N46:Q46"/>
    <mergeCell ref="A47:E47"/>
    <mergeCell ref="F47:G47"/>
    <mergeCell ref="H47:L47"/>
    <mergeCell ref="N47:Q47"/>
    <mergeCell ref="A44:E44"/>
    <mergeCell ref="F44:G44"/>
    <mergeCell ref="H44:L44"/>
    <mergeCell ref="N44:Q44"/>
    <mergeCell ref="A45:E45"/>
    <mergeCell ref="F45:G45"/>
    <mergeCell ref="H45:L45"/>
    <mergeCell ref="N45:Q45"/>
    <mergeCell ref="A50:E50"/>
    <mergeCell ref="F50:G50"/>
    <mergeCell ref="H50:L50"/>
    <mergeCell ref="N50:Q50"/>
    <mergeCell ref="A51:E51"/>
    <mergeCell ref="F51:G51"/>
    <mergeCell ref="H51:L51"/>
    <mergeCell ref="N51:Q51"/>
    <mergeCell ref="A48:E48"/>
    <mergeCell ref="F48:G48"/>
    <mergeCell ref="H48:L48"/>
    <mergeCell ref="N48:Q48"/>
    <mergeCell ref="A49:E49"/>
    <mergeCell ref="F49:G49"/>
    <mergeCell ref="H49:L49"/>
    <mergeCell ref="N49:Q49"/>
    <mergeCell ref="A54:L55"/>
    <mergeCell ref="M54:M55"/>
    <mergeCell ref="N54:Q55"/>
    <mergeCell ref="A52:G52"/>
    <mergeCell ref="H52:L52"/>
    <mergeCell ref="N52:Q52"/>
    <mergeCell ref="A53:E53"/>
    <mergeCell ref="F53:G53"/>
    <mergeCell ref="H53:L53"/>
    <mergeCell ref="N53:Q53"/>
  </mergeCells>
  <dataValidations count="3">
    <dataValidation type="list" allowBlank="1" showInputMessage="1" showErrorMessage="1" sqref="A39:E51">
      <formula1>$S$40:$S$52</formula1>
    </dataValidation>
    <dataValidation type="list" showInputMessage="1" showErrorMessage="1" sqref="A23:E35">
      <formula1>$S$31:$S$37</formula1>
    </dataValidation>
    <dataValidation type="list" showInputMessage="1" showErrorMessage="1" sqref="A7:E19">
      <formula1>$S$7:$S$28</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Inhaltsverzeichnis!$B$11:$B$26</xm:f>
          </x14:formula1>
          <xm:sqref>B3:E3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80" zoomScaleNormal="80" workbookViewId="0"/>
  </sheetViews>
  <sheetFormatPr baseColWidth="10" defaultRowHeight="13.2" x14ac:dyDescent="0.25"/>
  <cols>
    <col min="1" max="1" width="61.21875" style="14" customWidth="1"/>
    <col min="2" max="4" width="11.77734375" style="14" customWidth="1"/>
    <col min="5" max="10" width="11.5546875" style="14"/>
    <col min="11" max="11" width="15.109375" style="14" customWidth="1"/>
    <col min="12" max="12" width="30.33203125" style="14" customWidth="1"/>
    <col min="13" max="13" width="22.21875" style="14" customWidth="1"/>
    <col min="14" max="16384" width="11.5546875" style="14"/>
  </cols>
  <sheetData>
    <row r="1" spans="1:13" s="8" customFormat="1" ht="17.399999999999999" x14ac:dyDescent="0.3">
      <c r="A1" s="8" t="s">
        <v>68</v>
      </c>
    </row>
    <row r="2" spans="1:13" s="125" customFormat="1" x14ac:dyDescent="0.25">
      <c r="A2" s="124" t="s">
        <v>104</v>
      </c>
    </row>
    <row r="3" spans="1:13" s="13" customFormat="1" ht="12.6" customHeight="1" x14ac:dyDescent="0.25"/>
    <row r="4" spans="1:13" s="13" customFormat="1" ht="13.8" customHeight="1" x14ac:dyDescent="0.25">
      <c r="A4" s="241" t="s">
        <v>8</v>
      </c>
      <c r="B4" s="241"/>
      <c r="C4" s="241"/>
      <c r="D4" s="241"/>
      <c r="E4" s="241"/>
      <c r="F4" s="241"/>
      <c r="G4" s="241"/>
      <c r="H4" s="241"/>
      <c r="I4" s="241"/>
      <c r="J4" s="241"/>
      <c r="K4" s="241"/>
      <c r="L4" s="241"/>
      <c r="M4" s="241"/>
    </row>
    <row r="5" spans="1:13" s="13" customFormat="1" ht="12.6" customHeight="1" x14ac:dyDescent="0.25">
      <c r="A5" s="267" t="s">
        <v>4</v>
      </c>
      <c r="B5" s="283" t="s">
        <v>77</v>
      </c>
      <c r="C5" s="283" t="s">
        <v>94</v>
      </c>
      <c r="D5" s="283" t="s">
        <v>76</v>
      </c>
      <c r="E5" s="286" t="s">
        <v>69</v>
      </c>
      <c r="F5" s="287"/>
      <c r="G5" s="288"/>
      <c r="H5" s="283" t="s">
        <v>73</v>
      </c>
      <c r="I5" s="266" t="s">
        <v>95</v>
      </c>
      <c r="J5" s="267"/>
      <c r="K5" s="283" t="s">
        <v>96</v>
      </c>
      <c r="L5" s="266" t="s">
        <v>81</v>
      </c>
      <c r="M5" s="268"/>
    </row>
    <row r="6" spans="1:13" s="13" customFormat="1" ht="15.9" customHeight="1" thickBot="1" x14ac:dyDescent="0.3">
      <c r="A6" s="267"/>
      <c r="B6" s="283"/>
      <c r="C6" s="283"/>
      <c r="D6" s="283"/>
      <c r="E6" s="286"/>
      <c r="F6" s="287"/>
      <c r="G6" s="288"/>
      <c r="H6" s="283"/>
      <c r="I6" s="284"/>
      <c r="J6" s="285"/>
      <c r="K6" s="283"/>
      <c r="L6" s="266"/>
      <c r="M6" s="268"/>
    </row>
    <row r="7" spans="1:13" s="13" customFormat="1" ht="16.350000000000001" customHeight="1" x14ac:dyDescent="0.25">
      <c r="A7" s="267"/>
      <c r="B7" s="283"/>
      <c r="C7" s="283"/>
      <c r="D7" s="283"/>
      <c r="E7" s="289" t="s">
        <v>70</v>
      </c>
      <c r="F7" s="289" t="s">
        <v>71</v>
      </c>
      <c r="G7" s="289" t="s">
        <v>72</v>
      </c>
      <c r="H7" s="283"/>
      <c r="I7" s="281" t="s">
        <v>74</v>
      </c>
      <c r="J7" s="282" t="s">
        <v>75</v>
      </c>
      <c r="K7" s="283"/>
      <c r="L7" s="266"/>
      <c r="M7" s="268"/>
    </row>
    <row r="8" spans="1:13" s="13" customFormat="1" ht="16.350000000000001" customHeight="1" x14ac:dyDescent="0.25">
      <c r="A8" s="267"/>
      <c r="B8" s="283"/>
      <c r="C8" s="283"/>
      <c r="D8" s="283"/>
      <c r="E8" s="290"/>
      <c r="F8" s="290"/>
      <c r="G8" s="290"/>
      <c r="H8" s="283"/>
      <c r="I8" s="282"/>
      <c r="J8" s="282"/>
      <c r="K8" s="283"/>
      <c r="L8" s="266"/>
      <c r="M8" s="268"/>
    </row>
    <row r="9" spans="1:13" ht="13.2" customHeight="1" x14ac:dyDescent="0.25">
      <c r="A9" s="100" t="s">
        <v>5</v>
      </c>
      <c r="B9" s="88">
        <v>2</v>
      </c>
      <c r="C9" s="88">
        <f>52-5</f>
        <v>47</v>
      </c>
      <c r="D9" s="88">
        <f>52-12</f>
        <v>40</v>
      </c>
      <c r="E9" s="19">
        <v>1</v>
      </c>
      <c r="F9" s="19">
        <v>1</v>
      </c>
      <c r="G9" s="130"/>
      <c r="H9" s="19">
        <v>24</v>
      </c>
      <c r="I9" s="131">
        <f>(D9*E9)+(D9*F9)+(D9*G9)+H9</f>
        <v>104</v>
      </c>
      <c r="J9" s="132">
        <f>(I9/5)/B9</f>
        <v>10.4</v>
      </c>
      <c r="K9" s="133">
        <f>C9-J9</f>
        <v>36.6</v>
      </c>
      <c r="L9" s="272" t="s">
        <v>84</v>
      </c>
      <c r="M9" s="272"/>
    </row>
    <row r="10" spans="1:13" x14ac:dyDescent="0.25">
      <c r="A10" s="100" t="s">
        <v>6</v>
      </c>
      <c r="B10" s="134"/>
      <c r="C10" s="134"/>
      <c r="D10" s="134"/>
      <c r="E10" s="135"/>
      <c r="F10" s="135"/>
      <c r="G10" s="135"/>
      <c r="H10" s="135"/>
      <c r="I10" s="136"/>
      <c r="J10" s="137"/>
      <c r="K10" s="138"/>
      <c r="L10" s="291"/>
      <c r="M10" s="291"/>
    </row>
    <row r="11" spans="1:13" x14ac:dyDescent="0.25">
      <c r="A11" s="106" t="s">
        <v>14</v>
      </c>
      <c r="B11" s="88">
        <v>3</v>
      </c>
      <c r="C11" s="88">
        <f>52-5</f>
        <v>47</v>
      </c>
      <c r="D11" s="88">
        <f t="shared" ref="D11:D17" si="0">52-12</f>
        <v>40</v>
      </c>
      <c r="E11" s="19">
        <v>2</v>
      </c>
      <c r="F11" s="19">
        <v>2</v>
      </c>
      <c r="G11" s="19">
        <v>1</v>
      </c>
      <c r="H11" s="19">
        <v>20</v>
      </c>
      <c r="I11" s="131">
        <f>(D11*E11)+(D11*F11)+(D11*G11)+H11</f>
        <v>220</v>
      </c>
      <c r="J11" s="132">
        <f>(I11/5)/B11</f>
        <v>14.666666666666666</v>
      </c>
      <c r="K11" s="133">
        <f t="shared" ref="K11:K17" si="1">C11-J11</f>
        <v>32.333333333333336</v>
      </c>
      <c r="L11" s="114" t="s">
        <v>85</v>
      </c>
      <c r="M11" s="114" t="s">
        <v>80</v>
      </c>
    </row>
    <row r="12" spans="1:13" x14ac:dyDescent="0.25">
      <c r="A12" s="106" t="s">
        <v>13</v>
      </c>
      <c r="B12" s="88">
        <v>3</v>
      </c>
      <c r="C12" s="88">
        <f t="shared" ref="C12:C13" si="2">52-5</f>
        <v>47</v>
      </c>
      <c r="D12" s="88">
        <f t="shared" si="0"/>
        <v>40</v>
      </c>
      <c r="E12" s="19">
        <v>3</v>
      </c>
      <c r="F12" s="19">
        <v>3</v>
      </c>
      <c r="G12" s="19">
        <v>2</v>
      </c>
      <c r="H12" s="19">
        <v>20</v>
      </c>
      <c r="I12" s="131">
        <f>(D12*E12)+(D12*F12)+(D12*G12)+H12</f>
        <v>340</v>
      </c>
      <c r="J12" s="132">
        <f>(I12/5)/B12</f>
        <v>22.666666666666668</v>
      </c>
      <c r="K12" s="133">
        <f t="shared" si="1"/>
        <v>24.333333333333332</v>
      </c>
      <c r="L12" s="272" t="s">
        <v>83</v>
      </c>
      <c r="M12" s="272"/>
    </row>
    <row r="13" spans="1:13" x14ac:dyDescent="0.25">
      <c r="A13" s="106" t="s">
        <v>15</v>
      </c>
      <c r="B13" s="88">
        <v>2</v>
      </c>
      <c r="C13" s="88">
        <f t="shared" si="2"/>
        <v>47</v>
      </c>
      <c r="D13" s="88">
        <f t="shared" si="0"/>
        <v>40</v>
      </c>
      <c r="E13" s="131"/>
      <c r="F13" s="131">
        <v>1</v>
      </c>
      <c r="G13" s="131">
        <v>1</v>
      </c>
      <c r="H13" s="131">
        <v>16</v>
      </c>
      <c r="I13" s="131">
        <f>(D13*E13)+(D13*F13)+(D13*G13)+H13</f>
        <v>96</v>
      </c>
      <c r="J13" s="132">
        <f>(I13/5)/B13</f>
        <v>9.6</v>
      </c>
      <c r="K13" s="133">
        <f t="shared" si="1"/>
        <v>37.4</v>
      </c>
      <c r="L13" s="273" t="s">
        <v>82</v>
      </c>
      <c r="M13" s="273"/>
    </row>
    <row r="14" spans="1:13" x14ac:dyDescent="0.25">
      <c r="A14" s="100" t="s">
        <v>7</v>
      </c>
      <c r="B14" s="134"/>
      <c r="C14" s="134"/>
      <c r="D14" s="134"/>
      <c r="E14" s="139"/>
      <c r="F14" s="139"/>
      <c r="G14" s="139"/>
      <c r="H14" s="139"/>
      <c r="I14" s="136"/>
      <c r="J14" s="137"/>
      <c r="K14" s="138"/>
      <c r="L14" s="291"/>
      <c r="M14" s="291"/>
    </row>
    <row r="15" spans="1:13" x14ac:dyDescent="0.25">
      <c r="A15" s="106" t="s">
        <v>14</v>
      </c>
      <c r="B15" s="88">
        <v>3</v>
      </c>
      <c r="C15" s="88">
        <f>52-5</f>
        <v>47</v>
      </c>
      <c r="D15" s="88">
        <f t="shared" si="0"/>
        <v>40</v>
      </c>
      <c r="E15" s="131">
        <v>2</v>
      </c>
      <c r="F15" s="131">
        <v>2</v>
      </c>
      <c r="G15" s="131">
        <v>1</v>
      </c>
      <c r="H15" s="131">
        <v>34</v>
      </c>
      <c r="I15" s="131">
        <f>(D15*E15)+(D15*F15)+(D15*G15)+H15</f>
        <v>234</v>
      </c>
      <c r="J15" s="132">
        <f>(I15/5)/B15</f>
        <v>15.6</v>
      </c>
      <c r="K15" s="133">
        <f t="shared" si="1"/>
        <v>31.4</v>
      </c>
      <c r="L15" s="272" t="s">
        <v>78</v>
      </c>
      <c r="M15" s="272"/>
    </row>
    <row r="16" spans="1:13" x14ac:dyDescent="0.25">
      <c r="A16" s="106" t="s">
        <v>13</v>
      </c>
      <c r="B16" s="88">
        <v>3</v>
      </c>
      <c r="C16" s="88">
        <f t="shared" ref="C16:C17" si="3">52-5</f>
        <v>47</v>
      </c>
      <c r="D16" s="88">
        <f t="shared" si="0"/>
        <v>40</v>
      </c>
      <c r="E16" s="131">
        <v>3</v>
      </c>
      <c r="F16" s="131">
        <v>3</v>
      </c>
      <c r="G16" s="131">
        <v>1</v>
      </c>
      <c r="H16" s="131">
        <v>34</v>
      </c>
      <c r="I16" s="131">
        <f>(D16*E16)+(D16*F16)+(D16*G16)+H16</f>
        <v>314</v>
      </c>
      <c r="J16" s="132">
        <f>(I16/5)/B16</f>
        <v>20.933333333333334</v>
      </c>
      <c r="K16" s="133">
        <f t="shared" si="1"/>
        <v>26.066666666666666</v>
      </c>
      <c r="L16" s="272" t="s">
        <v>83</v>
      </c>
      <c r="M16" s="272"/>
    </row>
    <row r="17" spans="1:13" x14ac:dyDescent="0.25">
      <c r="A17" s="106" t="s">
        <v>15</v>
      </c>
      <c r="B17" s="88">
        <v>2</v>
      </c>
      <c r="C17" s="88">
        <f t="shared" si="3"/>
        <v>47</v>
      </c>
      <c r="D17" s="88">
        <f t="shared" si="0"/>
        <v>40</v>
      </c>
      <c r="E17" s="136"/>
      <c r="F17" s="131">
        <v>1</v>
      </c>
      <c r="G17" s="131">
        <v>1</v>
      </c>
      <c r="H17" s="131">
        <v>20</v>
      </c>
      <c r="I17" s="131">
        <f>(D17*E17)+(D17*F17)+(D17*G17)+H17</f>
        <v>100</v>
      </c>
      <c r="J17" s="132">
        <f>(I17/5)/B17</f>
        <v>10</v>
      </c>
      <c r="K17" s="133">
        <f t="shared" si="1"/>
        <v>37</v>
      </c>
      <c r="L17" s="272" t="s">
        <v>79</v>
      </c>
      <c r="M17" s="272"/>
    </row>
    <row r="18" spans="1:13" x14ac:dyDescent="0.25">
      <c r="A18" s="180" t="s">
        <v>223</v>
      </c>
      <c r="B18" s="181" t="s">
        <v>225</v>
      </c>
      <c r="C18" s="136"/>
      <c r="D18" s="136"/>
      <c r="E18" s="136"/>
      <c r="F18" s="136"/>
      <c r="G18" s="136"/>
      <c r="H18" s="136"/>
      <c r="I18" s="136"/>
      <c r="J18" s="136"/>
      <c r="K18" s="133">
        <v>10</v>
      </c>
      <c r="L18" s="292" t="s">
        <v>226</v>
      </c>
      <c r="M18" s="293"/>
    </row>
    <row r="19" spans="1:13" x14ac:dyDescent="0.25">
      <c r="A19" s="100" t="s">
        <v>86</v>
      </c>
      <c r="B19" s="134"/>
      <c r="C19" s="134"/>
      <c r="D19" s="134"/>
      <c r="E19" s="136"/>
      <c r="F19" s="136"/>
      <c r="G19" s="136"/>
      <c r="H19" s="136"/>
      <c r="I19" s="136"/>
      <c r="J19" s="137"/>
      <c r="K19" s="138"/>
      <c r="L19" s="101"/>
      <c r="M19" s="101"/>
    </row>
    <row r="20" spans="1:13" x14ac:dyDescent="0.25">
      <c r="A20" s="81" t="s">
        <v>87</v>
      </c>
      <c r="B20" s="88">
        <v>3</v>
      </c>
      <c r="C20" s="134"/>
      <c r="D20" s="134"/>
      <c r="E20" s="134"/>
      <c r="F20" s="134"/>
      <c r="G20" s="130"/>
      <c r="H20" s="136"/>
      <c r="I20" s="136"/>
      <c r="J20" s="137"/>
      <c r="K20" s="133">
        <v>4</v>
      </c>
      <c r="L20" s="272" t="s">
        <v>89</v>
      </c>
      <c r="M20" s="272"/>
    </row>
    <row r="21" spans="1:13" x14ac:dyDescent="0.25">
      <c r="A21" s="80" t="s">
        <v>88</v>
      </c>
      <c r="B21" s="87">
        <v>4</v>
      </c>
      <c r="C21" s="140"/>
      <c r="D21" s="140"/>
      <c r="E21" s="140"/>
      <c r="F21" s="140"/>
      <c r="G21" s="130"/>
      <c r="H21" s="136"/>
      <c r="I21" s="136"/>
      <c r="J21" s="137"/>
      <c r="K21" s="133">
        <f>52-5</f>
        <v>47</v>
      </c>
      <c r="L21" s="272" t="s">
        <v>89</v>
      </c>
      <c r="M21" s="272"/>
    </row>
    <row r="22" spans="1:13" x14ac:dyDescent="0.25">
      <c r="A22" s="107" t="s">
        <v>10</v>
      </c>
      <c r="B22" s="140"/>
      <c r="C22" s="140"/>
      <c r="D22" s="140"/>
      <c r="E22" s="140"/>
      <c r="F22" s="140"/>
      <c r="G22" s="140"/>
      <c r="H22" s="136"/>
      <c r="I22" s="136"/>
      <c r="J22" s="137"/>
      <c r="K22" s="138"/>
      <c r="L22" s="274"/>
      <c r="M22" s="274"/>
    </row>
    <row r="23" spans="1:13" x14ac:dyDescent="0.25">
      <c r="A23" s="106" t="s">
        <v>14</v>
      </c>
      <c r="B23" s="87">
        <v>3</v>
      </c>
      <c r="C23" s="87">
        <f>52-5</f>
        <v>47</v>
      </c>
      <c r="D23" s="87">
        <f>52-12</f>
        <v>40</v>
      </c>
      <c r="E23" s="87">
        <v>2</v>
      </c>
      <c r="F23" s="87">
        <v>1.5</v>
      </c>
      <c r="G23" s="87">
        <v>1</v>
      </c>
      <c r="H23" s="141">
        <v>38</v>
      </c>
      <c r="I23" s="131">
        <f>(D23*E23)+(D23*F23)+(D23*G23)+H23</f>
        <v>218</v>
      </c>
      <c r="J23" s="132">
        <f>(I23/5)/B23</f>
        <v>14.533333333333333</v>
      </c>
      <c r="K23" s="133">
        <f>C23-J23</f>
        <v>32.466666666666669</v>
      </c>
      <c r="L23" s="113" t="s">
        <v>97</v>
      </c>
      <c r="M23" s="113" t="s">
        <v>98</v>
      </c>
    </row>
    <row r="24" spans="1:13" x14ac:dyDescent="0.25">
      <c r="A24" s="106" t="s">
        <v>13</v>
      </c>
      <c r="B24" s="87">
        <v>3</v>
      </c>
      <c r="C24" s="87">
        <f>52-5</f>
        <v>47</v>
      </c>
      <c r="D24" s="87">
        <f>52-12</f>
        <v>40</v>
      </c>
      <c r="E24" s="87">
        <v>3</v>
      </c>
      <c r="F24" s="87">
        <v>3</v>
      </c>
      <c r="G24" s="87">
        <v>2</v>
      </c>
      <c r="H24" s="141">
        <v>38</v>
      </c>
      <c r="I24" s="131">
        <f>(D24*E24)+(D24*F24)+(D24*G24)+H24</f>
        <v>358</v>
      </c>
      <c r="J24" s="132">
        <f>(I24/5)/B24</f>
        <v>23.866666666666664</v>
      </c>
      <c r="K24" s="133">
        <f>C24-J24</f>
        <v>23.133333333333336</v>
      </c>
      <c r="L24" s="272" t="s">
        <v>83</v>
      </c>
      <c r="M24" s="272"/>
    </row>
    <row r="25" spans="1:13" x14ac:dyDescent="0.25">
      <c r="A25" s="80"/>
      <c r="B25" s="80"/>
      <c r="C25" s="80"/>
      <c r="D25" s="80"/>
      <c r="E25" s="80"/>
      <c r="F25" s="80"/>
      <c r="H25" s="102"/>
      <c r="I25" s="102"/>
      <c r="J25" s="103"/>
      <c r="K25" s="104"/>
      <c r="L25" s="113"/>
      <c r="M25" s="113"/>
    </row>
    <row r="26" spans="1:13" s="13" customFormat="1" ht="12.6" customHeight="1" x14ac:dyDescent="0.25">
      <c r="A26" s="241" t="s">
        <v>18</v>
      </c>
      <c r="B26" s="241"/>
      <c r="C26" s="241"/>
      <c r="D26" s="241"/>
      <c r="E26" s="241"/>
      <c r="F26" s="241"/>
      <c r="G26" s="241"/>
      <c r="H26" s="241"/>
      <c r="I26" s="241"/>
      <c r="J26" s="241"/>
      <c r="K26" s="241"/>
      <c r="L26" s="126"/>
      <c r="M26" s="126"/>
    </row>
    <row r="27" spans="1:13" s="13" customFormat="1" ht="12.6" customHeight="1" x14ac:dyDescent="0.25">
      <c r="A27" s="267" t="s">
        <v>4</v>
      </c>
      <c r="B27" s="283" t="s">
        <v>77</v>
      </c>
      <c r="C27" s="275" t="s">
        <v>100</v>
      </c>
      <c r="D27" s="276"/>
      <c r="E27" s="276"/>
      <c r="F27" s="277"/>
      <c r="G27" s="266" t="s">
        <v>81</v>
      </c>
      <c r="H27" s="268"/>
      <c r="I27" s="268"/>
      <c r="J27" s="268"/>
      <c r="K27" s="268"/>
    </row>
    <row r="28" spans="1:13" s="13" customFormat="1" ht="15.9" customHeight="1" thickBot="1" x14ac:dyDescent="0.3">
      <c r="A28" s="267"/>
      <c r="B28" s="283"/>
      <c r="C28" s="278"/>
      <c r="D28" s="279"/>
      <c r="E28" s="279"/>
      <c r="F28" s="280"/>
      <c r="G28" s="266"/>
      <c r="H28" s="268"/>
      <c r="I28" s="268"/>
      <c r="J28" s="268"/>
      <c r="K28" s="268"/>
    </row>
    <row r="29" spans="1:13" s="13" customFormat="1" ht="16.350000000000001" customHeight="1" x14ac:dyDescent="0.25">
      <c r="A29" s="267"/>
      <c r="B29" s="283"/>
      <c r="C29" s="281" t="s">
        <v>93</v>
      </c>
      <c r="D29" s="281" t="s">
        <v>92</v>
      </c>
      <c r="E29" s="281" t="s">
        <v>91</v>
      </c>
      <c r="F29" s="282" t="s">
        <v>90</v>
      </c>
      <c r="G29" s="266"/>
      <c r="H29" s="268"/>
      <c r="I29" s="268"/>
      <c r="J29" s="268"/>
      <c r="K29" s="268"/>
    </row>
    <row r="30" spans="1:13" s="13" customFormat="1" ht="16.350000000000001" customHeight="1" x14ac:dyDescent="0.25">
      <c r="A30" s="267"/>
      <c r="B30" s="283"/>
      <c r="C30" s="282"/>
      <c r="D30" s="282"/>
      <c r="E30" s="282"/>
      <c r="F30" s="282"/>
      <c r="G30" s="266"/>
      <c r="H30" s="268"/>
      <c r="I30" s="268"/>
      <c r="J30" s="268"/>
      <c r="K30" s="268"/>
    </row>
    <row r="31" spans="1:13" ht="13.2" customHeight="1" x14ac:dyDescent="0.25">
      <c r="A31" s="100" t="s">
        <v>19</v>
      </c>
      <c r="B31" s="105"/>
      <c r="C31" s="105"/>
      <c r="D31" s="105"/>
      <c r="E31" s="105"/>
      <c r="F31" s="105"/>
      <c r="G31" s="105"/>
      <c r="H31" s="105"/>
      <c r="I31" s="105"/>
      <c r="J31" s="105"/>
      <c r="K31" s="105"/>
    </row>
    <row r="32" spans="1:13" x14ac:dyDescent="0.25">
      <c r="A32" s="106" t="s">
        <v>14</v>
      </c>
      <c r="B32" s="88">
        <v>3</v>
      </c>
      <c r="C32" s="88">
        <f>22-1</f>
        <v>21</v>
      </c>
      <c r="D32" s="88">
        <f>20-2</f>
        <v>18</v>
      </c>
      <c r="E32" s="131">
        <f>14+(6-2)+(18-1)</f>
        <v>35</v>
      </c>
      <c r="F32" s="136"/>
      <c r="G32" s="272" t="s">
        <v>101</v>
      </c>
      <c r="H32" s="272"/>
      <c r="I32" s="272"/>
      <c r="J32" s="272"/>
      <c r="K32" s="272"/>
    </row>
    <row r="33" spans="1:11" x14ac:dyDescent="0.25">
      <c r="A33" s="106" t="s">
        <v>15</v>
      </c>
      <c r="B33" s="18">
        <v>2</v>
      </c>
      <c r="C33" s="18">
        <f>(15-1)+(12-1)</f>
        <v>25</v>
      </c>
      <c r="D33" s="18">
        <f>(8-1)+8+(5-2)+8</f>
        <v>26</v>
      </c>
      <c r="E33" s="136"/>
      <c r="F33" s="136"/>
      <c r="G33" s="272" t="s">
        <v>101</v>
      </c>
      <c r="H33" s="272"/>
      <c r="I33" s="272"/>
      <c r="J33" s="272"/>
      <c r="K33" s="272"/>
    </row>
    <row r="34" spans="1:11" x14ac:dyDescent="0.25">
      <c r="A34" s="106" t="s">
        <v>20</v>
      </c>
      <c r="B34" s="18">
        <v>3</v>
      </c>
      <c r="C34" s="133">
        <f>((38*2)/5)</f>
        <v>15.2</v>
      </c>
      <c r="D34" s="133">
        <f t="shared" ref="D34:F35" si="4">((38*2)/5)</f>
        <v>15.2</v>
      </c>
      <c r="E34" s="133">
        <f t="shared" si="4"/>
        <v>15.2</v>
      </c>
      <c r="F34" s="136"/>
      <c r="G34" s="272" t="s">
        <v>101</v>
      </c>
      <c r="H34" s="272"/>
      <c r="I34" s="272"/>
      <c r="J34" s="272"/>
      <c r="K34" s="272"/>
    </row>
    <row r="35" spans="1:11" x14ac:dyDescent="0.25">
      <c r="A35" s="127" t="s">
        <v>21</v>
      </c>
      <c r="B35" s="18">
        <v>4</v>
      </c>
      <c r="C35" s="18">
        <f>((35*2)/5)</f>
        <v>14</v>
      </c>
      <c r="D35" s="133">
        <f>((38*2)/5)</f>
        <v>15.2</v>
      </c>
      <c r="E35" s="133">
        <f t="shared" si="4"/>
        <v>15.2</v>
      </c>
      <c r="F35" s="133">
        <f t="shared" si="4"/>
        <v>15.2</v>
      </c>
      <c r="G35" s="272" t="s">
        <v>101</v>
      </c>
      <c r="H35" s="272"/>
      <c r="I35" s="272"/>
      <c r="J35" s="272"/>
      <c r="K35" s="272"/>
    </row>
    <row r="36" spans="1:11" x14ac:dyDescent="0.25">
      <c r="A36" s="127" t="s">
        <v>102</v>
      </c>
      <c r="B36" s="18">
        <v>1.5</v>
      </c>
      <c r="C36" s="130"/>
      <c r="D36" s="130"/>
      <c r="E36" s="131">
        <f>38-3</f>
        <v>35</v>
      </c>
      <c r="F36" s="136"/>
      <c r="G36" s="272" t="s">
        <v>101</v>
      </c>
      <c r="H36" s="272"/>
      <c r="I36" s="272"/>
      <c r="J36" s="272"/>
      <c r="K36" s="272"/>
    </row>
    <row r="37" spans="1:11" x14ac:dyDescent="0.25">
      <c r="A37" s="128" t="s">
        <v>26</v>
      </c>
      <c r="B37" s="142"/>
      <c r="C37" s="142"/>
      <c r="D37" s="142"/>
      <c r="E37" s="142"/>
      <c r="F37" s="142"/>
      <c r="G37" s="129"/>
      <c r="H37" s="129"/>
      <c r="I37" s="129"/>
      <c r="J37" s="129"/>
      <c r="K37" s="129"/>
    </row>
    <row r="38" spans="1:11" x14ac:dyDescent="0.25">
      <c r="A38" s="127" t="s">
        <v>27</v>
      </c>
      <c r="B38" s="18">
        <v>2</v>
      </c>
      <c r="C38" s="143">
        <f>(((2700/8.4)/5)/2)</f>
        <v>32.142857142857139</v>
      </c>
      <c r="D38" s="143">
        <f>(((2700/8.4)/5)/2)</f>
        <v>32.142857142857139</v>
      </c>
      <c r="E38" s="136"/>
      <c r="F38" s="136"/>
      <c r="G38" s="273" t="s">
        <v>103</v>
      </c>
      <c r="H38" s="273"/>
      <c r="I38" s="273"/>
      <c r="J38" s="273"/>
      <c r="K38" s="273"/>
    </row>
    <row r="39" spans="1:11" x14ac:dyDescent="0.25">
      <c r="A39" s="127" t="s">
        <v>28</v>
      </c>
      <c r="B39" s="18">
        <v>2</v>
      </c>
      <c r="C39" s="143">
        <f t="shared" ref="C39:D40" si="5">(((2700/8.4)/5)/2)</f>
        <v>32.142857142857139</v>
      </c>
      <c r="D39" s="143">
        <f t="shared" si="5"/>
        <v>32.142857142857139</v>
      </c>
      <c r="E39" s="136"/>
      <c r="F39" s="136"/>
      <c r="G39" s="273" t="s">
        <v>103</v>
      </c>
      <c r="H39" s="273"/>
      <c r="I39" s="273"/>
      <c r="J39" s="273"/>
      <c r="K39" s="273"/>
    </row>
    <row r="40" spans="1:11" x14ac:dyDescent="0.25">
      <c r="A40" s="127" t="s">
        <v>29</v>
      </c>
      <c r="B40" s="18">
        <v>2</v>
      </c>
      <c r="C40" s="143">
        <f t="shared" si="5"/>
        <v>32.142857142857139</v>
      </c>
      <c r="D40" s="143">
        <f t="shared" si="5"/>
        <v>32.142857142857139</v>
      </c>
      <c r="E40" s="136"/>
      <c r="F40" s="136"/>
      <c r="G40" s="273" t="s">
        <v>103</v>
      </c>
      <c r="H40" s="273"/>
      <c r="I40" s="273"/>
      <c r="J40" s="273"/>
      <c r="K40" s="273"/>
    </row>
    <row r="41" spans="1:11" x14ac:dyDescent="0.25">
      <c r="A41" s="100" t="s">
        <v>25</v>
      </c>
      <c r="B41" s="88">
        <v>3</v>
      </c>
      <c r="C41" s="88">
        <f>17-1</f>
        <v>16</v>
      </c>
      <c r="D41" s="88">
        <f>40-3</f>
        <v>37</v>
      </c>
      <c r="E41" s="88">
        <f>36-3</f>
        <v>33</v>
      </c>
      <c r="F41" s="142"/>
      <c r="G41" s="273" t="s">
        <v>105</v>
      </c>
      <c r="H41" s="273"/>
      <c r="I41" s="273"/>
      <c r="J41" s="273"/>
      <c r="K41" s="273"/>
    </row>
    <row r="42" spans="1:11" x14ac:dyDescent="0.25">
      <c r="A42" s="100" t="s">
        <v>107</v>
      </c>
      <c r="B42" s="88">
        <v>3</v>
      </c>
      <c r="C42" s="88">
        <f>6+12</f>
        <v>18</v>
      </c>
      <c r="D42" s="88">
        <f>8+10+3</f>
        <v>21</v>
      </c>
      <c r="E42" s="88">
        <f>14+13+14</f>
        <v>41</v>
      </c>
      <c r="F42" s="142"/>
      <c r="G42" s="294" t="s">
        <v>108</v>
      </c>
      <c r="H42" s="294"/>
      <c r="I42" s="294"/>
      <c r="J42" s="294"/>
      <c r="K42" s="294"/>
    </row>
    <row r="43" spans="1:11" x14ac:dyDescent="0.25">
      <c r="A43" s="100" t="s">
        <v>53</v>
      </c>
      <c r="B43" s="88">
        <v>3</v>
      </c>
      <c r="C43" s="88">
        <f>21-2</f>
        <v>19</v>
      </c>
      <c r="D43" s="88">
        <f>21-2</f>
        <v>19</v>
      </c>
      <c r="E43" s="88">
        <f>36-3</f>
        <v>33</v>
      </c>
      <c r="F43" s="144"/>
      <c r="G43" s="273" t="s">
        <v>106</v>
      </c>
      <c r="H43" s="273"/>
      <c r="I43" s="273"/>
      <c r="J43" s="273"/>
      <c r="K43" s="273"/>
    </row>
    <row r="44" spans="1:11" x14ac:dyDescent="0.25">
      <c r="A44" s="100" t="s">
        <v>32</v>
      </c>
      <c r="B44" s="146"/>
      <c r="C44" s="146"/>
      <c r="D44" s="146"/>
      <c r="E44" s="146"/>
      <c r="F44" s="146"/>
      <c r="G44" s="146"/>
      <c r="H44" s="146"/>
      <c r="I44" s="146"/>
      <c r="J44" s="146"/>
      <c r="K44" s="146"/>
    </row>
    <row r="45" spans="1:11" x14ac:dyDescent="0.25">
      <c r="A45" s="106" t="s">
        <v>14</v>
      </c>
      <c r="B45" s="88">
        <v>3</v>
      </c>
      <c r="C45" s="145">
        <f>((52*3)-(5*3)-44)/3</f>
        <v>32.333333333333336</v>
      </c>
      <c r="D45" s="145">
        <f t="shared" ref="D45:E45" si="6">((52*3)-(5*3)-44)/3</f>
        <v>32.333333333333336</v>
      </c>
      <c r="E45" s="145">
        <f t="shared" si="6"/>
        <v>32.333333333333336</v>
      </c>
      <c r="F45" s="146"/>
      <c r="G45" s="309" t="s">
        <v>109</v>
      </c>
      <c r="H45" s="309"/>
      <c r="I45" s="309"/>
      <c r="J45" s="309"/>
      <c r="K45" s="309"/>
    </row>
    <row r="46" spans="1:11" x14ac:dyDescent="0.25">
      <c r="A46" s="106" t="s">
        <v>15</v>
      </c>
      <c r="B46" s="88">
        <v>2</v>
      </c>
      <c r="C46" s="145">
        <f>((52*2)-(5*2)-28)/2</f>
        <v>33</v>
      </c>
      <c r="D46" s="145">
        <f t="shared" ref="D46:E46" si="7">((52*2)-(5*2)-28)/2</f>
        <v>33</v>
      </c>
      <c r="E46" s="145">
        <f t="shared" si="7"/>
        <v>33</v>
      </c>
      <c r="F46" s="146"/>
      <c r="G46" s="309" t="s">
        <v>247</v>
      </c>
      <c r="H46" s="309"/>
      <c r="I46" s="309"/>
      <c r="J46" s="309"/>
      <c r="K46" s="309"/>
    </row>
    <row r="47" spans="1:11" x14ac:dyDescent="0.25">
      <c r="A47" s="107" t="s">
        <v>40</v>
      </c>
      <c r="B47" s="140"/>
      <c r="C47" s="140"/>
      <c r="D47" s="140"/>
      <c r="E47" s="140"/>
      <c r="F47" s="144"/>
      <c r="G47" s="101"/>
      <c r="H47" s="101"/>
      <c r="I47" s="101"/>
      <c r="J47" s="101"/>
      <c r="K47" s="101"/>
    </row>
    <row r="48" spans="1:11" x14ac:dyDescent="0.25">
      <c r="A48" s="106" t="s">
        <v>41</v>
      </c>
      <c r="B48" s="88">
        <v>2</v>
      </c>
      <c r="C48" s="271">
        <v>24</v>
      </c>
      <c r="D48" s="271"/>
      <c r="E48" s="271"/>
      <c r="F48" s="271"/>
      <c r="G48" s="272" t="s">
        <v>111</v>
      </c>
      <c r="H48" s="272"/>
      <c r="I48" s="272"/>
      <c r="J48" s="272"/>
      <c r="K48" s="272"/>
    </row>
    <row r="49" spans="1:11" x14ac:dyDescent="0.25">
      <c r="A49" s="106" t="s">
        <v>42</v>
      </c>
      <c r="B49" s="88">
        <v>3</v>
      </c>
      <c r="C49" s="271">
        <v>24</v>
      </c>
      <c r="D49" s="271"/>
      <c r="E49" s="271"/>
      <c r="F49" s="271"/>
      <c r="G49" s="272" t="s">
        <v>111</v>
      </c>
      <c r="H49" s="272"/>
      <c r="I49" s="272"/>
      <c r="J49" s="272"/>
      <c r="K49" s="272"/>
    </row>
    <row r="50" spans="1:11" x14ac:dyDescent="0.25">
      <c r="A50" s="107" t="s">
        <v>39</v>
      </c>
      <c r="B50" s="87">
        <v>3</v>
      </c>
      <c r="C50" s="147">
        <f>(((3260/8.4/5/3)))</f>
        <v>25.873015873015873</v>
      </c>
      <c r="D50" s="147">
        <f t="shared" ref="D50:E50" si="8">(((3260/8.4/5/3)))</f>
        <v>25.873015873015873</v>
      </c>
      <c r="E50" s="147">
        <f t="shared" si="8"/>
        <v>25.873015873015873</v>
      </c>
      <c r="F50" s="144"/>
      <c r="G50" s="272" t="s">
        <v>110</v>
      </c>
      <c r="H50" s="272"/>
      <c r="I50" s="272"/>
      <c r="J50" s="272"/>
      <c r="K50" s="272"/>
    </row>
    <row r="51" spans="1:11" x14ac:dyDescent="0.25">
      <c r="A51" s="107" t="s">
        <v>44</v>
      </c>
      <c r="B51" s="140"/>
      <c r="C51" s="140"/>
      <c r="D51" s="140"/>
      <c r="E51" s="140"/>
      <c r="F51" s="144"/>
      <c r="G51" s="101"/>
      <c r="H51" s="101"/>
      <c r="I51" s="101"/>
      <c r="J51" s="101"/>
      <c r="K51" s="101"/>
    </row>
    <row r="52" spans="1:11" x14ac:dyDescent="0.25">
      <c r="A52" s="106" t="s">
        <v>14</v>
      </c>
      <c r="B52" s="87">
        <v>3</v>
      </c>
      <c r="C52" s="88">
        <v>38</v>
      </c>
      <c r="D52" s="88">
        <v>40</v>
      </c>
      <c r="E52" s="88">
        <v>40</v>
      </c>
      <c r="F52" s="144"/>
      <c r="G52" s="273" t="s">
        <v>113</v>
      </c>
      <c r="H52" s="273"/>
      <c r="I52" s="273"/>
      <c r="J52" s="273"/>
      <c r="K52" s="273"/>
    </row>
    <row r="53" spans="1:11" x14ac:dyDescent="0.25">
      <c r="A53" s="106" t="s">
        <v>112</v>
      </c>
      <c r="B53" s="87">
        <v>2</v>
      </c>
      <c r="C53" s="88">
        <v>37</v>
      </c>
      <c r="D53" s="88">
        <v>40</v>
      </c>
      <c r="E53" s="134"/>
      <c r="F53" s="144"/>
      <c r="G53" s="273" t="s">
        <v>114</v>
      </c>
      <c r="H53" s="273"/>
      <c r="I53" s="273"/>
      <c r="J53" s="273"/>
      <c r="K53" s="273"/>
    </row>
  </sheetData>
  <sheetProtection algorithmName="SHA-512" hashValue="LrmRDy1fj3ROCFzCxMPmsu+QRMquB67ew+MgEtkA1SipjamAvR5P9KIhfx3JOCBh4tK4DezcunHhnmwFGdIvRA==" saltValue="EgN4bfqlaGkPN2Alf04jsQ==" spinCount="100000" sheet="1" scenarios="1"/>
  <mergeCells count="57">
    <mergeCell ref="G52:K52"/>
    <mergeCell ref="G53:K53"/>
    <mergeCell ref="G41:K41"/>
    <mergeCell ref="G43:K43"/>
    <mergeCell ref="G42:K42"/>
    <mergeCell ref="G50:K50"/>
    <mergeCell ref="G45:K45"/>
    <mergeCell ref="G46:K46"/>
    <mergeCell ref="L20:M20"/>
    <mergeCell ref="L21:M21"/>
    <mergeCell ref="L15:M15"/>
    <mergeCell ref="L16:M16"/>
    <mergeCell ref="L17:M17"/>
    <mergeCell ref="L18:M18"/>
    <mergeCell ref="L12:M12"/>
    <mergeCell ref="L10:M10"/>
    <mergeCell ref="L14:M14"/>
    <mergeCell ref="L13:M13"/>
    <mergeCell ref="L9:M9"/>
    <mergeCell ref="L5:M8"/>
    <mergeCell ref="A4:M4"/>
    <mergeCell ref="I5:J6"/>
    <mergeCell ref="J7:J8"/>
    <mergeCell ref="I7:I8"/>
    <mergeCell ref="K5:K8"/>
    <mergeCell ref="D5:D8"/>
    <mergeCell ref="B5:B8"/>
    <mergeCell ref="A5:A8"/>
    <mergeCell ref="H5:H8"/>
    <mergeCell ref="C5:C8"/>
    <mergeCell ref="E5:G6"/>
    <mergeCell ref="E7:E8"/>
    <mergeCell ref="F7:F8"/>
    <mergeCell ref="G7:G8"/>
    <mergeCell ref="L22:M22"/>
    <mergeCell ref="L24:M24"/>
    <mergeCell ref="C27:F28"/>
    <mergeCell ref="D29:D30"/>
    <mergeCell ref="C29:C30"/>
    <mergeCell ref="A26:K26"/>
    <mergeCell ref="G27:K30"/>
    <mergeCell ref="B27:B30"/>
    <mergeCell ref="E29:E30"/>
    <mergeCell ref="F29:F30"/>
    <mergeCell ref="A27:A30"/>
    <mergeCell ref="C48:F48"/>
    <mergeCell ref="C49:F49"/>
    <mergeCell ref="G48:K48"/>
    <mergeCell ref="G49:K49"/>
    <mergeCell ref="G32:K32"/>
    <mergeCell ref="G33:K33"/>
    <mergeCell ref="G36:K36"/>
    <mergeCell ref="G35:K35"/>
    <mergeCell ref="G38:K38"/>
    <mergeCell ref="G39:K39"/>
    <mergeCell ref="G40:K40"/>
    <mergeCell ref="G34:K34"/>
  </mergeCells>
  <hyperlinks>
    <hyperlink ref="L9" r:id="rId1" location="art_6" display="SBFI - Bildungsverordnung AGS EBA"/>
    <hyperlink ref="L17" r:id="rId2"/>
    <hyperlink ref="L15" r:id="rId3"/>
    <hyperlink ref="L16" r:id="rId4" display="SBFI - Ausrichtungen und Lektionen-Tabelle"/>
    <hyperlink ref="L11" r:id="rId5"/>
    <hyperlink ref="M11" r:id="rId6"/>
    <hyperlink ref="L12" r:id="rId7" display="SBFI - Ausrichtungen und Lektionen-Tabelle"/>
    <hyperlink ref="L16:M16" r:id="rId8" display="SBFI – Ausrichtungen und Lektionen-Tabelle"/>
    <hyperlink ref="L9:M9" r:id="rId9" location="art_6" display="SBFI – Bildungsverordnung AGS EBA"/>
    <hyperlink ref="L12:M12" r:id="rId10" display="SBFI – Ausrichtungen und Lektionen-Tabelle"/>
    <hyperlink ref="L20" r:id="rId11"/>
    <hyperlink ref="L21" r:id="rId12"/>
    <hyperlink ref="L23" r:id="rId13" location="art_8"/>
    <hyperlink ref="M23" r:id="rId14"/>
    <hyperlink ref="L24" r:id="rId15" display="SBFI - Ausrichtungen und Lektionen-Tabelle"/>
    <hyperlink ref="L24:M24" r:id="rId16" display="SBFI – Ausrichtungen und Lektionen-Tabelle"/>
    <hyperlink ref="G50:K50" r:id="rId17" display="Webseite Zentrum für Ausbildung im Gesundheitswesen ZAG Winterthur"/>
    <hyperlink ref="G48:K48" r:id="rId18" display="Wegleitung zur Prüfungsordnung über die BP für Medizinische/r Masseur/in"/>
    <hyperlink ref="G49:K49" r:id="rId19" display="Wegleitung zur Prüfungsordnung über die BP für Medizinische/r Masseur/in"/>
    <hyperlink ref="L13:M13" r:id="rId20" display="Savoirsocial – Leistungsziele üK"/>
    <hyperlink ref="G32:K32" r:id="rId21" location="/h_here_fachschulen_hf/dipl_biomedizinische_analytikerin_biomedizinischer_analytiker_bma-dipl_fachfrau_operationstechnik_fachmann_operationstechnik_ot-dipl_pflegefachfrau_pflegefachmann-st_gallen_sg_-dn_i_zu_hf-teilzeit-v" display="HF Pflege Ausbildungsstruktur BZGS SG"/>
    <hyperlink ref="G33:K36" r:id="rId22" location="/h_here_fachschulen_hf/dipl_biomedizinische_analytikerin_biomedizinischer_analytiker_bma-dipl_fachfrau_operationstechnik_fachmann_operationstechnik_ot-dipl_pflegefachfrau_pflegefachmann-st_gallen_sg_-dn_i_zu_hf-teilzeit-v" display="HF Pflege Ausbildungsstruktur BZGS SG"/>
    <hyperlink ref="G42" r:id="rId23"/>
    <hyperlink ref="G43:K43" r:id="rId24" location="/h_here_fachschulen_hf/dipl_biomedizinische_analytikerin_biomedizinischer_analytiker_bma-dipl_fachfrau_operationstechnik_fachmann_operationstechnik_ot-dipl_pflegefachfrau_pflegefachmann-st_gallen_sg_-dn_i_zu_hf-teilzeit-v" display="HF Biomedizinische/r Analytiker/in Ausbildungsstruktur BZGS"/>
    <hyperlink ref="G52:K52" r:id="rId25" display="Datenplan Regel-HF für Quereinsteigende Agogis"/>
    <hyperlink ref="G53:K53" r:id="rId26" display="Datenplan Anschluss-HF für FaBe Agogis"/>
    <hyperlink ref="G38:K38" r:id="rId27" display="Weiterbildungskonzept NDS HF Anästhesie-, Intensiv-, Notfallpflege"/>
    <hyperlink ref="G39:K39" r:id="rId28" display="Weiterbildungskonzept NDS HF Anästhesie-, Intensiv-, Notfallpflege"/>
    <hyperlink ref="G40:K40" r:id="rId29" display="Weiterbildungskonzept NDS HF Anästhesie-, Intensiv-, Notfallpflege"/>
    <hyperlink ref="G41:K41" r:id="rId30" display="HF Technische Operationsfachfrau/-fachmann Ausbildungsstruktur BZGS"/>
    <hyperlink ref="G45:K45" r:id="rId31" display="Webseite Schutz &amp; Rettung Zürich, 3-jähriger Bildungsgang"/>
    <hyperlink ref="G46:K46" r:id="rId32" display="Webseite Schutz &amp; Rettung Zürich, 2-jähriger Bildungsgang"/>
  </hyperlinks>
  <pageMargins left="0.7" right="0.7" top="0.78740157499999996" bottom="0.78740157499999996" header="0.3" footer="0.3"/>
  <pageSetup paperSize="9" orientation="portrait" r:id="rId3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Inhaltsverzeichnis</vt:lpstr>
      <vt:lpstr>1 Erfassung Ausbildungsleistung</vt:lpstr>
      <vt:lpstr>2 Externe Praktika plus</vt:lpstr>
      <vt:lpstr>3 Externe Praktika minus</vt:lpstr>
      <vt:lpstr>4 Berechnungsgrundlagen</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Fischbacher Irene GD-GS-DPE</dc:creator>
  <cp:lastModifiedBy>Fischbacher Irene GD-GS-DPE</cp:lastModifiedBy>
  <cp:lastPrinted>2022-10-04T08:00:27Z</cp:lastPrinted>
  <dcterms:created xsi:type="dcterms:W3CDTF">2022-08-18T08:25:32Z</dcterms:created>
  <dcterms:modified xsi:type="dcterms:W3CDTF">2024-06-07T12:55:46Z</dcterms:modified>
</cp:coreProperties>
</file>